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3.xml" ContentType="application/vnd.openxmlformats-officedocument.spreadsheetml.comments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U:\Gr_ASI\Desenvol\Aplicacions Projectes\Office\APLICATIUS\LLIURAT\CCMA\MODEL PRESSUPOSTOS PRODUCCIONS AUDIOVISUALS\Tele i Ràdio\Versions noves (posteriors juny 2021)\"/>
    </mc:Choice>
  </mc:AlternateContent>
  <xr:revisionPtr revIDLastSave="0" documentId="13_ncr:1_{3558AB89-B0DF-40BF-B151-70C767239F69}" xr6:coauthVersionLast="47" xr6:coauthVersionMax="47" xr10:uidLastSave="{00000000-0000-0000-0000-000000000000}"/>
  <bookViews>
    <workbookView xWindow="-120" yWindow="-120" windowWidth="29040" windowHeight="15990" tabRatio="899" activeTab="3" xr2:uid="{00000000-000D-0000-FFFF-FFFF00000000}"/>
  </bookViews>
  <sheets>
    <sheet name="Pressupost Arrencada Ràdio" sheetId="21" r:id="rId1"/>
    <sheet name="Pressupost Producció Ràdio" sheetId="9" r:id="rId2"/>
    <sheet name="Resum" sheetId="20" r:id="rId3"/>
    <sheet name="Portada" sheetId="5" r:id="rId4"/>
    <sheet name="Realitats d'Arrencada Ràdio" sheetId="22" r:id="rId5"/>
    <sheet name="Realitats Producció Ràdio" sheetId="19" r:id="rId6"/>
    <sheet name="Indicacions" sheetId="6" r:id="rId7"/>
    <sheet name="Validació" sheetId="10" state="hidden" r:id="rId8"/>
  </sheets>
  <definedNames>
    <definedName name="_xlnm._FilterDatabase" localSheetId="0" hidden="1">'Pressupost Arrencada Ràdio'!$Q$4:$Q$6</definedName>
    <definedName name="_xlnm._FilterDatabase" localSheetId="1" hidden="1">'Pressupost Producció Ràdio'!$Q$4:$Q$6</definedName>
    <definedName name="_GoBack" localSheetId="6">Indicacions!#REF!</definedName>
    <definedName name="_xlnm.Print_Area" localSheetId="3">Portada!$A$1:$K$37</definedName>
    <definedName name="_xlnm.Print_Area" localSheetId="0">'Pressupost Arrencada Ràdio'!$A$1:$L$125</definedName>
    <definedName name="_xlnm.Print_Area" localSheetId="1">'Pressupost Producció Ràdio'!$A$1:$L$125</definedName>
    <definedName name="_xlnm.Print_Area" localSheetId="4">'Realitats d''Arrencada Ràdio'!$A$1:$F$126</definedName>
    <definedName name="_xlnm.Print_Area" localSheetId="5">'Realitats Producció Ràdio'!$A$1:$F$126</definedName>
    <definedName name="_xlnm.Print_Area" localSheetId="2">Resum!$A$1:$G$16</definedName>
    <definedName name="_xlnm.Print_Titles" localSheetId="0">'Pressupost Arrencada Ràdio'!$1:$3</definedName>
    <definedName name="_xlnm.Print_Titles" localSheetId="1">'Pressupost Producció Ràdio'!$1:$3</definedName>
    <definedName name="_xlnm.Print_Titles" localSheetId="4">'Realitats d''Arrencada Ràdio'!$1:$3</definedName>
    <definedName name="_xlnm.Print_Titles" localSheetId="5">'Realitats Producció Ràdio'!$1:$3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9" i="22" l="1"/>
  <c r="C120" i="22"/>
  <c r="C121" i="22"/>
  <c r="C118" i="22"/>
  <c r="C106" i="22"/>
  <c r="C105" i="22"/>
  <c r="C85" i="22"/>
  <c r="C84" i="22"/>
  <c r="C71" i="22"/>
  <c r="C63" i="22"/>
  <c r="C50" i="22"/>
  <c r="C49" i="22"/>
  <c r="C42" i="22"/>
  <c r="C41" i="22"/>
  <c r="C35" i="22"/>
  <c r="C36" i="22"/>
  <c r="C34" i="22"/>
  <c r="C25" i="22"/>
  <c r="C26" i="22"/>
  <c r="C27" i="22"/>
  <c r="C24" i="22"/>
  <c r="D122" i="19" l="1"/>
  <c r="E122" i="19"/>
  <c r="F122" i="19"/>
  <c r="F118" i="19"/>
  <c r="F119" i="19"/>
  <c r="F120" i="19"/>
  <c r="F121" i="19"/>
  <c r="D118" i="19"/>
  <c r="D119" i="19"/>
  <c r="D120" i="19"/>
  <c r="D121" i="19"/>
  <c r="C119" i="19"/>
  <c r="C120" i="19"/>
  <c r="C121" i="19"/>
  <c r="C118" i="19"/>
  <c r="C105" i="19"/>
  <c r="C106" i="19"/>
  <c r="F117" i="22"/>
  <c r="F118" i="22"/>
  <c r="F119" i="22"/>
  <c r="F120" i="22"/>
  <c r="F121" i="22"/>
  <c r="D117" i="22"/>
  <c r="D122" i="22" s="1"/>
  <c r="D118" i="22"/>
  <c r="D119" i="22"/>
  <c r="D120" i="22"/>
  <c r="D121" i="22"/>
  <c r="E122" i="22"/>
  <c r="F122" i="22"/>
  <c r="J122" i="9"/>
  <c r="K118" i="9"/>
  <c r="L118" i="9" s="1"/>
  <c r="K119" i="9"/>
  <c r="L119" i="9" s="1"/>
  <c r="K120" i="9"/>
  <c r="L120" i="9" s="1"/>
  <c r="K121" i="9"/>
  <c r="L121" i="9" s="1"/>
  <c r="L122" i="21"/>
  <c r="J122" i="21"/>
  <c r="K122" i="21"/>
  <c r="L117" i="21"/>
  <c r="L118" i="21"/>
  <c r="L119" i="21"/>
  <c r="L120" i="21"/>
  <c r="L121" i="21"/>
  <c r="K117" i="21"/>
  <c r="K118" i="21"/>
  <c r="K119" i="21"/>
  <c r="K120" i="21"/>
  <c r="K121" i="21"/>
  <c r="E86" i="19"/>
  <c r="C85" i="19"/>
  <c r="C84" i="19"/>
  <c r="E86" i="22"/>
  <c r="C42" i="19"/>
  <c r="C27" i="19"/>
  <c r="J86" i="21"/>
  <c r="K84" i="21"/>
  <c r="D84" i="22" s="1"/>
  <c r="F84" i="22" s="1"/>
  <c r="K85" i="21"/>
  <c r="D85" i="22" s="1"/>
  <c r="F85" i="22" s="1"/>
  <c r="J86" i="9"/>
  <c r="K84" i="9"/>
  <c r="L84" i="9" s="1"/>
  <c r="K85" i="9"/>
  <c r="L85" i="9" s="1"/>
  <c r="C50" i="19"/>
  <c r="C49" i="19"/>
  <c r="E43" i="19"/>
  <c r="E43" i="22"/>
  <c r="J42" i="9"/>
  <c r="K42" i="9" s="1"/>
  <c r="J42" i="21"/>
  <c r="K42" i="21" s="1"/>
  <c r="E28" i="19"/>
  <c r="E28" i="22"/>
  <c r="J27" i="9"/>
  <c r="J27" i="21"/>
  <c r="K27" i="21" s="1"/>
  <c r="L27" i="21" s="1"/>
  <c r="D85" i="19" l="1"/>
  <c r="F85" i="19" s="1"/>
  <c r="D84" i="19"/>
  <c r="F84" i="19" s="1"/>
  <c r="L85" i="21"/>
  <c r="L84" i="21"/>
  <c r="D42" i="22"/>
  <c r="F42" i="22" s="1"/>
  <c r="L42" i="21"/>
  <c r="L42" i="9"/>
  <c r="D42" i="19"/>
  <c r="K27" i="9"/>
  <c r="D27" i="22"/>
  <c r="F42" i="19" l="1"/>
  <c r="D27" i="19"/>
  <c r="F27" i="19" s="1"/>
  <c r="L27" i="9"/>
  <c r="F27" i="22"/>
  <c r="E123" i="19" l="1"/>
  <c r="J123" i="9"/>
  <c r="FB117" i="9"/>
  <c r="P117" i="9"/>
  <c r="K117" i="9"/>
  <c r="L117" i="9" s="1"/>
  <c r="I18" i="5"/>
  <c r="B14" i="20"/>
  <c r="A10" i="20"/>
  <c r="A11" i="20"/>
  <c r="A13" i="10"/>
  <c r="EC123" i="19"/>
  <c r="C123" i="19"/>
  <c r="EC122" i="19"/>
  <c r="C122" i="19"/>
  <c r="EC111" i="19"/>
  <c r="EC110" i="19"/>
  <c r="EC123" i="22"/>
  <c r="C123" i="22"/>
  <c r="EC122" i="22"/>
  <c r="E123" i="22"/>
  <c r="C122" i="22"/>
  <c r="EC111" i="22"/>
  <c r="EC110" i="22"/>
  <c r="D123" i="9"/>
  <c r="N122" i="9"/>
  <c r="N123" i="9" s="1"/>
  <c r="M122" i="9"/>
  <c r="M123" i="9" s="1"/>
  <c r="C122" i="9"/>
  <c r="FB116" i="9"/>
  <c r="P116" i="9"/>
  <c r="K116" i="9"/>
  <c r="L116" i="9" s="1"/>
  <c r="FB115" i="9"/>
  <c r="P115" i="9"/>
  <c r="K115" i="9"/>
  <c r="L115" i="9" s="1"/>
  <c r="FB114" i="9"/>
  <c r="P114" i="9"/>
  <c r="K114" i="9"/>
  <c r="D114" i="19" s="1"/>
  <c r="FB113" i="9"/>
  <c r="P113" i="9"/>
  <c r="K113" i="9"/>
  <c r="D123" i="21"/>
  <c r="N122" i="21"/>
  <c r="N123" i="21" s="1"/>
  <c r="M122" i="21"/>
  <c r="M123" i="21" s="1"/>
  <c r="J123" i="21"/>
  <c r="C122" i="21"/>
  <c r="FB116" i="21"/>
  <c r="P116" i="21"/>
  <c r="K116" i="21"/>
  <c r="L116" i="21" s="1"/>
  <c r="FB115" i="21"/>
  <c r="P115" i="21"/>
  <c r="K115" i="21"/>
  <c r="L115" i="21" s="1"/>
  <c r="FB114" i="21"/>
  <c r="P114" i="21"/>
  <c r="K114" i="21"/>
  <c r="L114" i="21" s="1"/>
  <c r="FB113" i="21"/>
  <c r="P113" i="21"/>
  <c r="K113" i="21"/>
  <c r="L113" i="21" s="1"/>
  <c r="EC136" i="22"/>
  <c r="EC135" i="22"/>
  <c r="EC134" i="22"/>
  <c r="EC133" i="22"/>
  <c r="EC132" i="22"/>
  <c r="EC131" i="22"/>
  <c r="EC130" i="22"/>
  <c r="EC137" i="22" s="1"/>
  <c r="EC138" i="22" s="1"/>
  <c r="EC109" i="22"/>
  <c r="EC108" i="22"/>
  <c r="EC112" i="22" s="1"/>
  <c r="C108" i="22"/>
  <c r="EC107" i="22"/>
  <c r="E107" i="22"/>
  <c r="E108" i="22" s="1"/>
  <c r="C107" i="22"/>
  <c r="EC106" i="22"/>
  <c r="EC105" i="22"/>
  <c r="EC124" i="22" s="1"/>
  <c r="EC125" i="22" s="1"/>
  <c r="EC98" i="22"/>
  <c r="EC97" i="22"/>
  <c r="EC96" i="22"/>
  <c r="EC95" i="22"/>
  <c r="EC99" i="22" s="1"/>
  <c r="C95" i="22"/>
  <c r="E94" i="22"/>
  <c r="E95" i="22" s="1"/>
  <c r="C94" i="22"/>
  <c r="C93" i="22"/>
  <c r="C92" i="22"/>
  <c r="EC91" i="22"/>
  <c r="EC90" i="22"/>
  <c r="EC89" i="22"/>
  <c r="EC88" i="22"/>
  <c r="EC87" i="22"/>
  <c r="EC92" i="22" s="1"/>
  <c r="C87" i="22"/>
  <c r="E87" i="22"/>
  <c r="C86" i="22"/>
  <c r="C83" i="22"/>
  <c r="EC80" i="22"/>
  <c r="EC79" i="22"/>
  <c r="EC78" i="22"/>
  <c r="EC77" i="22"/>
  <c r="EC81" i="22" s="1"/>
  <c r="EC73" i="22"/>
  <c r="C73" i="22"/>
  <c r="EC72" i="22"/>
  <c r="E72" i="22"/>
  <c r="C72" i="22"/>
  <c r="EC71" i="22"/>
  <c r="EC70" i="22"/>
  <c r="EC69" i="22"/>
  <c r="EC68" i="22"/>
  <c r="EC67" i="22"/>
  <c r="EC74" i="22" s="1"/>
  <c r="E64" i="22"/>
  <c r="C64" i="22"/>
  <c r="EC60" i="22"/>
  <c r="EC59" i="22"/>
  <c r="EC58" i="22"/>
  <c r="EC57" i="22"/>
  <c r="EC61" i="22" s="1"/>
  <c r="EC53" i="22"/>
  <c r="EC52" i="22"/>
  <c r="C52" i="22"/>
  <c r="EC51" i="22"/>
  <c r="E51" i="22"/>
  <c r="E52" i="22" s="1"/>
  <c r="C51" i="22"/>
  <c r="EC50" i="22"/>
  <c r="EC54" i="22" s="1"/>
  <c r="C44" i="22"/>
  <c r="EC43" i="22"/>
  <c r="C43" i="22"/>
  <c r="EC41" i="22"/>
  <c r="EC40" i="22"/>
  <c r="EC39" i="22"/>
  <c r="EC38" i="22"/>
  <c r="EC37" i="22"/>
  <c r="E37" i="22"/>
  <c r="C37" i="22"/>
  <c r="EC36" i="22"/>
  <c r="EC35" i="22"/>
  <c r="EC34" i="22"/>
  <c r="EC33" i="22"/>
  <c r="EC44" i="22" s="1"/>
  <c r="EC29" i="22"/>
  <c r="EC28" i="22"/>
  <c r="C28" i="22"/>
  <c r="EC26" i="22"/>
  <c r="EC25" i="22"/>
  <c r="EC24" i="22"/>
  <c r="EC23" i="22"/>
  <c r="C23" i="22"/>
  <c r="EC22" i="22"/>
  <c r="EC21" i="22"/>
  <c r="EC20" i="22"/>
  <c r="EC19" i="22"/>
  <c r="EC18" i="22"/>
  <c r="EC17" i="22"/>
  <c r="EC16" i="22"/>
  <c r="EC15" i="22"/>
  <c r="EC14" i="22"/>
  <c r="EC13" i="22"/>
  <c r="EC12" i="22"/>
  <c r="EC11" i="22"/>
  <c r="EC10" i="22"/>
  <c r="EC9" i="22"/>
  <c r="EC8" i="22"/>
  <c r="EC30" i="22" s="1"/>
  <c r="B1" i="22"/>
  <c r="L113" i="9" l="1"/>
  <c r="K122" i="9"/>
  <c r="D117" i="19"/>
  <c r="F117" i="19" s="1"/>
  <c r="L123" i="21"/>
  <c r="P122" i="21"/>
  <c r="P123" i="21" s="1"/>
  <c r="D113" i="22"/>
  <c r="F113" i="22" s="1"/>
  <c r="D114" i="22"/>
  <c r="F114" i="22" s="1"/>
  <c r="D115" i="22"/>
  <c r="F115" i="22" s="1"/>
  <c r="D116" i="22"/>
  <c r="F116" i="22" s="1"/>
  <c r="D115" i="19"/>
  <c r="F115" i="19" s="1"/>
  <c r="D116" i="19"/>
  <c r="FB122" i="9"/>
  <c r="FB123" i="9" s="1"/>
  <c r="G13" i="10" s="1"/>
  <c r="L114" i="9"/>
  <c r="D113" i="19"/>
  <c r="P122" i="9"/>
  <c r="P123" i="9" s="1"/>
  <c r="F114" i="19"/>
  <c r="EC113" i="22"/>
  <c r="E44" i="22"/>
  <c r="E73" i="22"/>
  <c r="K123" i="9"/>
  <c r="FB122" i="21"/>
  <c r="FB123" i="21" s="1"/>
  <c r="D13" i="10" s="1"/>
  <c r="K123" i="21"/>
  <c r="EC100" i="22"/>
  <c r="EC62" i="22"/>
  <c r="EC45" i="22"/>
  <c r="D108" i="21"/>
  <c r="N107" i="21"/>
  <c r="N108" i="21" s="1"/>
  <c r="M107" i="21"/>
  <c r="M108" i="21" s="1"/>
  <c r="J107" i="21"/>
  <c r="J108" i="21" s="1"/>
  <c r="C107" i="21"/>
  <c r="FB106" i="21"/>
  <c r="P106" i="21"/>
  <c r="K106" i="21"/>
  <c r="FB105" i="21"/>
  <c r="P105" i="21"/>
  <c r="K105" i="21"/>
  <c r="D105" i="22" s="1"/>
  <c r="F105" i="22" s="1"/>
  <c r="FB104" i="21"/>
  <c r="P104" i="21"/>
  <c r="K104" i="21"/>
  <c r="D104" i="22" s="1"/>
  <c r="F104" i="22" s="1"/>
  <c r="FB103" i="21"/>
  <c r="P103" i="21"/>
  <c r="K103" i="21"/>
  <c r="FB102" i="21"/>
  <c r="P102" i="21"/>
  <c r="K102" i="21"/>
  <c r="D102" i="22" s="1"/>
  <c r="F102" i="22" s="1"/>
  <c r="FB101" i="21"/>
  <c r="P101" i="21"/>
  <c r="K101" i="21"/>
  <c r="D101" i="22" s="1"/>
  <c r="F101" i="22" s="1"/>
  <c r="FB100" i="21"/>
  <c r="P100" i="21"/>
  <c r="K100" i="21"/>
  <c r="D95" i="21"/>
  <c r="N94" i="21"/>
  <c r="N95" i="21" s="1"/>
  <c r="M94" i="21"/>
  <c r="M95" i="21" s="1"/>
  <c r="J94" i="21"/>
  <c r="J95" i="21" s="1"/>
  <c r="C94" i="21"/>
  <c r="FB93" i="21"/>
  <c r="P93" i="21"/>
  <c r="K93" i="21"/>
  <c r="D93" i="22" s="1"/>
  <c r="F93" i="22" s="1"/>
  <c r="FB92" i="21"/>
  <c r="P92" i="21"/>
  <c r="K92" i="21"/>
  <c r="D87" i="21"/>
  <c r="N86" i="21"/>
  <c r="N87" i="21" s="1"/>
  <c r="M86" i="21"/>
  <c r="M87" i="21" s="1"/>
  <c r="J87" i="21"/>
  <c r="C86" i="21"/>
  <c r="FB83" i="21"/>
  <c r="P83" i="21"/>
  <c r="K83" i="21"/>
  <c r="D83" i="22" s="1"/>
  <c r="F83" i="22" s="1"/>
  <c r="FB82" i="21"/>
  <c r="P82" i="21"/>
  <c r="K82" i="21"/>
  <c r="FB81" i="21"/>
  <c r="P81" i="21"/>
  <c r="K81" i="21"/>
  <c r="D81" i="22" s="1"/>
  <c r="F81" i="22" s="1"/>
  <c r="FB80" i="21"/>
  <c r="P80" i="21"/>
  <c r="K80" i="21"/>
  <c r="D80" i="22" s="1"/>
  <c r="F80" i="22" s="1"/>
  <c r="FB79" i="21"/>
  <c r="P79" i="21"/>
  <c r="K79" i="21"/>
  <c r="FB78" i="21"/>
  <c r="P78" i="21"/>
  <c r="K78" i="21"/>
  <c r="D73" i="21"/>
  <c r="N72" i="21"/>
  <c r="M72" i="21"/>
  <c r="J72" i="21"/>
  <c r="C72" i="21"/>
  <c r="FB71" i="21"/>
  <c r="P71" i="21"/>
  <c r="K71" i="21"/>
  <c r="FB70" i="21"/>
  <c r="P70" i="21"/>
  <c r="K70" i="21"/>
  <c r="D70" i="22" s="1"/>
  <c r="F70" i="22" s="1"/>
  <c r="FB69" i="21"/>
  <c r="P69" i="21"/>
  <c r="K69" i="21"/>
  <c r="D69" i="22" s="1"/>
  <c r="F69" i="22" s="1"/>
  <c r="FB68" i="21"/>
  <c r="P68" i="21"/>
  <c r="K68" i="21"/>
  <c r="FB67" i="21"/>
  <c r="P67" i="21"/>
  <c r="K67" i="21"/>
  <c r="L67" i="21" s="1"/>
  <c r="N64" i="21"/>
  <c r="M64" i="21"/>
  <c r="J64" i="21"/>
  <c r="C64" i="21"/>
  <c r="FB63" i="21"/>
  <c r="P63" i="21"/>
  <c r="K63" i="21"/>
  <c r="D63" i="22" s="1"/>
  <c r="F63" i="22" s="1"/>
  <c r="FB62" i="21"/>
  <c r="P62" i="21"/>
  <c r="K62" i="21"/>
  <c r="D62" i="22" s="1"/>
  <c r="F62" i="22" s="1"/>
  <c r="FB61" i="21"/>
  <c r="P61" i="21"/>
  <c r="K61" i="21"/>
  <c r="FB60" i="21"/>
  <c r="P60" i="21"/>
  <c r="K60" i="21"/>
  <c r="D60" i="22" s="1"/>
  <c r="F60" i="22" s="1"/>
  <c r="FB59" i="21"/>
  <c r="P59" i="21"/>
  <c r="K59" i="21"/>
  <c r="D59" i="22" s="1"/>
  <c r="F59" i="22" s="1"/>
  <c r="FB58" i="21"/>
  <c r="P58" i="21"/>
  <c r="K58" i="21"/>
  <c r="FB57" i="21"/>
  <c r="P57" i="21"/>
  <c r="K57" i="21"/>
  <c r="L57" i="21" s="1"/>
  <c r="D52" i="21"/>
  <c r="N51" i="21"/>
  <c r="N52" i="21" s="1"/>
  <c r="M51" i="21"/>
  <c r="M52" i="21" s="1"/>
  <c r="J51" i="21"/>
  <c r="J52" i="21" s="1"/>
  <c r="C51" i="21"/>
  <c r="FB50" i="21"/>
  <c r="P50" i="21"/>
  <c r="K50" i="21"/>
  <c r="FB49" i="21"/>
  <c r="P49" i="21"/>
  <c r="K49" i="21"/>
  <c r="D49" i="22" s="1"/>
  <c r="F49" i="22" s="1"/>
  <c r="D44" i="21"/>
  <c r="N43" i="21"/>
  <c r="M43" i="21"/>
  <c r="C43" i="21"/>
  <c r="R41" i="21"/>
  <c r="J41" i="21"/>
  <c r="FB41" i="21" s="1"/>
  <c r="R40" i="21"/>
  <c r="J40" i="21"/>
  <c r="N37" i="21"/>
  <c r="M37" i="21"/>
  <c r="C37" i="21"/>
  <c r="R36" i="21"/>
  <c r="J36" i="21"/>
  <c r="FB36" i="21" s="1"/>
  <c r="R35" i="21"/>
  <c r="J35" i="21"/>
  <c r="FB35" i="21" s="1"/>
  <c r="R34" i="21"/>
  <c r="J34" i="21"/>
  <c r="FB34" i="21" s="1"/>
  <c r="R33" i="21"/>
  <c r="J33" i="21"/>
  <c r="FB33" i="21" s="1"/>
  <c r="R32" i="21"/>
  <c r="J32" i="21"/>
  <c r="FB32" i="21" s="1"/>
  <c r="R31" i="21"/>
  <c r="J31" i="21"/>
  <c r="FB31" i="21" s="1"/>
  <c r="N28" i="21"/>
  <c r="M28" i="21"/>
  <c r="C28" i="21"/>
  <c r="R26" i="21"/>
  <c r="J26" i="21"/>
  <c r="K26" i="21" s="1"/>
  <c r="R25" i="21"/>
  <c r="J25" i="21"/>
  <c r="K25" i="21" s="1"/>
  <c r="R24" i="21"/>
  <c r="J24" i="21"/>
  <c r="K24" i="21" s="1"/>
  <c r="R23" i="21"/>
  <c r="J23" i="21"/>
  <c r="K23" i="21" s="1"/>
  <c r="R22" i="21"/>
  <c r="J22" i="21"/>
  <c r="K22" i="21" s="1"/>
  <c r="R21" i="21"/>
  <c r="J21" i="21"/>
  <c r="K21" i="21" s="1"/>
  <c r="R20" i="21"/>
  <c r="J20" i="21"/>
  <c r="K20" i="21" s="1"/>
  <c r="R19" i="21"/>
  <c r="J19" i="21"/>
  <c r="K19" i="21" s="1"/>
  <c r="R18" i="21"/>
  <c r="J18" i="21"/>
  <c r="K18" i="21" s="1"/>
  <c r="R17" i="21"/>
  <c r="J17" i="21"/>
  <c r="K17" i="21" s="1"/>
  <c r="R16" i="21"/>
  <c r="J16" i="21"/>
  <c r="K16" i="21" s="1"/>
  <c r="R15" i="21"/>
  <c r="J15" i="21"/>
  <c r="K15" i="21" s="1"/>
  <c r="R14" i="21"/>
  <c r="J14" i="21"/>
  <c r="K14" i="21" s="1"/>
  <c r="R13" i="21"/>
  <c r="J13" i="21"/>
  <c r="K13" i="21" s="1"/>
  <c r="R12" i="21"/>
  <c r="J12" i="21"/>
  <c r="K12" i="21" s="1"/>
  <c r="R11" i="21"/>
  <c r="J11" i="21"/>
  <c r="K11" i="21" s="1"/>
  <c r="R10" i="21"/>
  <c r="J10" i="21"/>
  <c r="K10" i="21" s="1"/>
  <c r="R9" i="21"/>
  <c r="J9" i="21"/>
  <c r="K9" i="21" s="1"/>
  <c r="R8" i="21"/>
  <c r="J8" i="21"/>
  <c r="B1" i="21"/>
  <c r="FB82" i="9"/>
  <c r="P82" i="9"/>
  <c r="K82" i="9"/>
  <c r="J41" i="9"/>
  <c r="J40" i="9"/>
  <c r="J36" i="9"/>
  <c r="J35" i="9"/>
  <c r="J34" i="9"/>
  <c r="J33" i="9"/>
  <c r="J32" i="9"/>
  <c r="J31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AF45" i="20"/>
  <c r="AF41" i="20"/>
  <c r="L122" i="9" l="1"/>
  <c r="L123" i="9" s="1"/>
  <c r="J43" i="9"/>
  <c r="L101" i="21"/>
  <c r="E13" i="10"/>
  <c r="L93" i="21"/>
  <c r="K86" i="21"/>
  <c r="K87" i="21" s="1"/>
  <c r="E125" i="22"/>
  <c r="E129" i="22" s="1"/>
  <c r="FB40" i="21"/>
  <c r="FB43" i="21" s="1"/>
  <c r="J43" i="21"/>
  <c r="P94" i="21"/>
  <c r="P95" i="21" s="1"/>
  <c r="F123" i="22"/>
  <c r="J28" i="9"/>
  <c r="J28" i="21"/>
  <c r="N73" i="21"/>
  <c r="C14" i="20"/>
  <c r="D123" i="22"/>
  <c r="F113" i="19"/>
  <c r="D123" i="19"/>
  <c r="L60" i="21"/>
  <c r="M73" i="21"/>
  <c r="FB94" i="21"/>
  <c r="FB95" i="21" s="1"/>
  <c r="D11" i="10" s="1"/>
  <c r="C13" i="10"/>
  <c r="L82" i="9"/>
  <c r="D82" i="19"/>
  <c r="F82" i="19" s="1"/>
  <c r="D14" i="20"/>
  <c r="F13" i="10"/>
  <c r="H13" i="10"/>
  <c r="F116" i="19"/>
  <c r="P23" i="21"/>
  <c r="K32" i="21"/>
  <c r="L32" i="21" s="1"/>
  <c r="P17" i="21"/>
  <c r="P15" i="21"/>
  <c r="M44" i="21"/>
  <c r="L49" i="21"/>
  <c r="L62" i="21"/>
  <c r="L69" i="21"/>
  <c r="L102" i="21"/>
  <c r="P13" i="21"/>
  <c r="P25" i="21"/>
  <c r="P51" i="21"/>
  <c r="P52" i="21" s="1"/>
  <c r="L59" i="21"/>
  <c r="P86" i="21"/>
  <c r="P87" i="21" s="1"/>
  <c r="L104" i="21"/>
  <c r="P21" i="21"/>
  <c r="K36" i="21"/>
  <c r="L36" i="21" s="1"/>
  <c r="K40" i="21"/>
  <c r="P19" i="21"/>
  <c r="K34" i="21"/>
  <c r="D34" i="22" s="1"/>
  <c r="L70" i="21"/>
  <c r="L80" i="21"/>
  <c r="L18" i="21"/>
  <c r="D18" i="22"/>
  <c r="F18" i="22" s="1"/>
  <c r="L22" i="21"/>
  <c r="D22" i="22"/>
  <c r="F22" i="22" s="1"/>
  <c r="L26" i="21"/>
  <c r="D26" i="22"/>
  <c r="F26" i="22" s="1"/>
  <c r="L10" i="21"/>
  <c r="D10" i="22"/>
  <c r="F10" i="22" s="1"/>
  <c r="L13" i="21"/>
  <c r="D13" i="22"/>
  <c r="F13" i="22" s="1"/>
  <c r="L15" i="21"/>
  <c r="D15" i="22"/>
  <c r="F15" i="22" s="1"/>
  <c r="L17" i="21"/>
  <c r="D17" i="22"/>
  <c r="F17" i="22" s="1"/>
  <c r="L19" i="21"/>
  <c r="D19" i="22"/>
  <c r="F19" i="22" s="1"/>
  <c r="L21" i="21"/>
  <c r="D21" i="22"/>
  <c r="F21" i="22" s="1"/>
  <c r="L23" i="21"/>
  <c r="D23" i="22"/>
  <c r="F23" i="22" s="1"/>
  <c r="L25" i="21"/>
  <c r="D25" i="22"/>
  <c r="F25" i="22" s="1"/>
  <c r="L14" i="21"/>
  <c r="D14" i="22"/>
  <c r="F14" i="22" s="1"/>
  <c r="P72" i="21"/>
  <c r="L82" i="21"/>
  <c r="D82" i="22"/>
  <c r="F82" i="22" s="1"/>
  <c r="L106" i="21"/>
  <c r="D106" i="22"/>
  <c r="F106" i="22" s="1"/>
  <c r="L11" i="21"/>
  <c r="D11" i="22"/>
  <c r="N44" i="21"/>
  <c r="FB51" i="21"/>
  <c r="FB52" i="21" s="1"/>
  <c r="D8" i="10" s="1"/>
  <c r="FB64" i="21"/>
  <c r="L61" i="21"/>
  <c r="D61" i="22"/>
  <c r="F61" i="22" s="1"/>
  <c r="J73" i="21"/>
  <c r="FB72" i="21"/>
  <c r="L71" i="21"/>
  <c r="D71" i="22"/>
  <c r="F71" i="22" s="1"/>
  <c r="L79" i="21"/>
  <c r="D79" i="22"/>
  <c r="L92" i="21"/>
  <c r="D92" i="22"/>
  <c r="L103" i="21"/>
  <c r="D103" i="22"/>
  <c r="F103" i="22" s="1"/>
  <c r="L16" i="21"/>
  <c r="D16" i="22"/>
  <c r="F16" i="22" s="1"/>
  <c r="L24" i="21"/>
  <c r="D24" i="22"/>
  <c r="F24" i="22" s="1"/>
  <c r="L50" i="21"/>
  <c r="D50" i="22"/>
  <c r="F50" i="22" s="1"/>
  <c r="F51" i="22" s="1"/>
  <c r="F52" i="22" s="1"/>
  <c r="L100" i="21"/>
  <c r="D100" i="22"/>
  <c r="L9" i="21"/>
  <c r="D9" i="22"/>
  <c r="F9" i="22" s="1"/>
  <c r="L12" i="21"/>
  <c r="D12" i="22"/>
  <c r="F12" i="22" s="1"/>
  <c r="P14" i="21"/>
  <c r="P16" i="21"/>
  <c r="P18" i="21"/>
  <c r="P20" i="21"/>
  <c r="P22" i="21"/>
  <c r="P24" i="21"/>
  <c r="P26" i="21"/>
  <c r="K31" i="21"/>
  <c r="D31" i="22" s="1"/>
  <c r="F31" i="22" s="1"/>
  <c r="K33" i="21"/>
  <c r="K35" i="21"/>
  <c r="K41" i="21"/>
  <c r="P64" i="21"/>
  <c r="L63" i="21"/>
  <c r="D78" i="22"/>
  <c r="FB86" i="21"/>
  <c r="FB87" i="21" s="1"/>
  <c r="D10" i="10" s="1"/>
  <c r="L81" i="21"/>
  <c r="P107" i="21"/>
  <c r="P108" i="21" s="1"/>
  <c r="L105" i="21"/>
  <c r="L20" i="21"/>
  <c r="D20" i="22"/>
  <c r="F20" i="22" s="1"/>
  <c r="L58" i="21"/>
  <c r="D58" i="22"/>
  <c r="L68" i="21"/>
  <c r="D68" i="22"/>
  <c r="F68" i="22" s="1"/>
  <c r="K64" i="21"/>
  <c r="D57" i="22"/>
  <c r="F57" i="22" s="1"/>
  <c r="K72" i="21"/>
  <c r="D67" i="22"/>
  <c r="L78" i="21"/>
  <c r="L83" i="21"/>
  <c r="FB107" i="21"/>
  <c r="FB108" i="21" s="1"/>
  <c r="D12" i="10" s="1"/>
  <c r="EC141" i="22"/>
  <c r="FB37" i="21"/>
  <c r="P40" i="21"/>
  <c r="P41" i="21"/>
  <c r="P8" i="21"/>
  <c r="P11" i="21"/>
  <c r="J37" i="21"/>
  <c r="K94" i="21"/>
  <c r="K95" i="21" s="1"/>
  <c r="P9" i="21"/>
  <c r="P10" i="21"/>
  <c r="P12" i="21"/>
  <c r="FB8" i="21"/>
  <c r="FB9" i="21"/>
  <c r="FB10" i="21"/>
  <c r="FB11" i="21"/>
  <c r="FB12" i="21"/>
  <c r="FB13" i="21"/>
  <c r="FB14" i="21"/>
  <c r="FB15" i="21"/>
  <c r="FB16" i="21"/>
  <c r="FB17" i="21"/>
  <c r="FB18" i="21"/>
  <c r="FB19" i="21"/>
  <c r="FB20" i="21"/>
  <c r="FB21" i="21"/>
  <c r="FB22" i="21"/>
  <c r="FB23" i="21"/>
  <c r="FB24" i="21"/>
  <c r="FB25" i="21"/>
  <c r="FB26" i="21"/>
  <c r="P31" i="21"/>
  <c r="P32" i="21"/>
  <c r="P33" i="21"/>
  <c r="P34" i="21"/>
  <c r="P35" i="21"/>
  <c r="P36" i="21"/>
  <c r="K51" i="21"/>
  <c r="K52" i="21" s="1"/>
  <c r="K107" i="21"/>
  <c r="K108" i="21" s="1"/>
  <c r="C11" i="20" s="1"/>
  <c r="K8" i="21"/>
  <c r="A1" i="20"/>
  <c r="L94" i="21" l="1"/>
  <c r="L95" i="21" s="1"/>
  <c r="M125" i="21"/>
  <c r="N125" i="21"/>
  <c r="L86" i="21"/>
  <c r="L87" i="21" s="1"/>
  <c r="F78" i="22"/>
  <c r="D86" i="22"/>
  <c r="L40" i="21"/>
  <c r="K43" i="21"/>
  <c r="L107" i="21"/>
  <c r="L108" i="21" s="1"/>
  <c r="D8" i="22"/>
  <c r="K28" i="21"/>
  <c r="L72" i="21"/>
  <c r="E14" i="20"/>
  <c r="F14" i="20" s="1"/>
  <c r="F123" i="19"/>
  <c r="L51" i="21"/>
  <c r="L52" i="21" s="1"/>
  <c r="L34" i="21"/>
  <c r="D32" i="22"/>
  <c r="F32" i="22" s="1"/>
  <c r="L31" i="21"/>
  <c r="D40" i="22"/>
  <c r="D36" i="22"/>
  <c r="F36" i="22" s="1"/>
  <c r="K37" i="21"/>
  <c r="J44" i="21"/>
  <c r="J125" i="21" s="1"/>
  <c r="K73" i="21"/>
  <c r="C9" i="10" s="1"/>
  <c r="L64" i="21"/>
  <c r="L73" i="21" s="1"/>
  <c r="D51" i="22"/>
  <c r="D52" i="22" s="1"/>
  <c r="L35" i="21"/>
  <c r="D35" i="22"/>
  <c r="F35" i="22" s="1"/>
  <c r="D94" i="22"/>
  <c r="D95" i="22" s="1"/>
  <c r="F92" i="22"/>
  <c r="F94" i="22" s="1"/>
  <c r="F95" i="22" s="1"/>
  <c r="C12" i="10"/>
  <c r="E12" i="10"/>
  <c r="E11" i="10"/>
  <c r="C10" i="20"/>
  <c r="C11" i="10"/>
  <c r="L33" i="21"/>
  <c r="D33" i="22"/>
  <c r="F33" i="22" s="1"/>
  <c r="F11" i="22"/>
  <c r="F34" i="22"/>
  <c r="F79" i="22"/>
  <c r="C7" i="20"/>
  <c r="C8" i="10"/>
  <c r="E8" i="10"/>
  <c r="P73" i="21"/>
  <c r="FB73" i="21"/>
  <c r="D9" i="10" s="1"/>
  <c r="C10" i="10"/>
  <c r="E10" i="10"/>
  <c r="C9" i="20"/>
  <c r="F100" i="22"/>
  <c r="F107" i="22" s="1"/>
  <c r="F108" i="22" s="1"/>
  <c r="D107" i="22"/>
  <c r="D108" i="22" s="1"/>
  <c r="F67" i="22"/>
  <c r="F72" i="22" s="1"/>
  <c r="D72" i="22"/>
  <c r="D64" i="22"/>
  <c r="F58" i="22"/>
  <c r="F64" i="22" s="1"/>
  <c r="L41" i="21"/>
  <c r="D41" i="22"/>
  <c r="P43" i="21"/>
  <c r="P28" i="21"/>
  <c r="L8" i="21"/>
  <c r="L28" i="21" s="1"/>
  <c r="P37" i="21"/>
  <c r="FB28" i="21"/>
  <c r="FB44" i="21" s="1"/>
  <c r="FB106" i="9"/>
  <c r="FB105" i="9"/>
  <c r="FB104" i="9"/>
  <c r="FB103" i="9"/>
  <c r="FB102" i="9"/>
  <c r="FB101" i="9"/>
  <c r="FB100" i="9"/>
  <c r="FB93" i="9"/>
  <c r="FB92" i="9"/>
  <c r="FB83" i="9"/>
  <c r="FB81" i="9"/>
  <c r="FB80" i="9"/>
  <c r="FB79" i="9"/>
  <c r="FB78" i="9"/>
  <c r="FB71" i="9"/>
  <c r="FB70" i="9"/>
  <c r="FB69" i="9"/>
  <c r="FB68" i="9"/>
  <c r="FB67" i="9"/>
  <c r="FB63" i="9"/>
  <c r="FB62" i="9"/>
  <c r="FB61" i="9"/>
  <c r="FB60" i="9"/>
  <c r="FB59" i="9"/>
  <c r="FB58" i="9"/>
  <c r="FB57" i="9"/>
  <c r="FB50" i="9"/>
  <c r="FB49" i="9"/>
  <c r="FB23" i="9"/>
  <c r="R41" i="9"/>
  <c r="R40" i="9"/>
  <c r="R36" i="9"/>
  <c r="R35" i="9"/>
  <c r="R34" i="9"/>
  <c r="R33" i="9"/>
  <c r="R32" i="9"/>
  <c r="R31" i="9"/>
  <c r="R26" i="9"/>
  <c r="R25" i="9"/>
  <c r="R24" i="9"/>
  <c r="R23" i="9"/>
  <c r="R22" i="9"/>
  <c r="R21" i="9"/>
  <c r="R20" i="9"/>
  <c r="R19" i="9"/>
  <c r="R18" i="9"/>
  <c r="R17" i="9"/>
  <c r="R16" i="9"/>
  <c r="R15" i="9"/>
  <c r="R14" i="9"/>
  <c r="R13" i="9"/>
  <c r="R12" i="9"/>
  <c r="R11" i="9"/>
  <c r="R10" i="9"/>
  <c r="R9" i="9"/>
  <c r="R8" i="9"/>
  <c r="P106" i="9"/>
  <c r="P105" i="9"/>
  <c r="P104" i="9"/>
  <c r="P103" i="9"/>
  <c r="P102" i="9"/>
  <c r="P101" i="9"/>
  <c r="P100" i="9"/>
  <c r="P93" i="9"/>
  <c r="P92" i="9"/>
  <c r="P83" i="9"/>
  <c r="P81" i="9"/>
  <c r="P80" i="9"/>
  <c r="P79" i="9"/>
  <c r="P78" i="9"/>
  <c r="P71" i="9"/>
  <c r="P70" i="9"/>
  <c r="P69" i="9"/>
  <c r="P68" i="9"/>
  <c r="P67" i="9"/>
  <c r="P63" i="9"/>
  <c r="P62" i="9"/>
  <c r="P61" i="9"/>
  <c r="P60" i="9"/>
  <c r="P59" i="9"/>
  <c r="P58" i="9"/>
  <c r="P57" i="9"/>
  <c r="P50" i="9"/>
  <c r="P49" i="9"/>
  <c r="K105" i="9"/>
  <c r="L105" i="9" s="1"/>
  <c r="K104" i="9"/>
  <c r="L104" i="9" s="1"/>
  <c r="K103" i="9"/>
  <c r="L103" i="9" s="1"/>
  <c r="K102" i="9"/>
  <c r="L102" i="9" s="1"/>
  <c r="K101" i="9"/>
  <c r="L101" i="9" s="1"/>
  <c r="K100" i="9"/>
  <c r="L100" i="9" s="1"/>
  <c r="K106" i="9"/>
  <c r="L106" i="9" s="1"/>
  <c r="K93" i="9"/>
  <c r="L93" i="9" s="1"/>
  <c r="K92" i="9"/>
  <c r="L92" i="9" s="1"/>
  <c r="K81" i="9"/>
  <c r="K80" i="9"/>
  <c r="K79" i="9"/>
  <c r="K78" i="9"/>
  <c r="K83" i="9"/>
  <c r="L83" i="9" s="1"/>
  <c r="K71" i="9"/>
  <c r="L71" i="9" s="1"/>
  <c r="K70" i="9"/>
  <c r="K69" i="9"/>
  <c r="K68" i="9"/>
  <c r="K67" i="9"/>
  <c r="L67" i="9" s="1"/>
  <c r="K63" i="9"/>
  <c r="L63" i="9" s="1"/>
  <c r="K62" i="9"/>
  <c r="K61" i="9"/>
  <c r="K60" i="9"/>
  <c r="K59" i="9"/>
  <c r="K58" i="9"/>
  <c r="K57" i="9"/>
  <c r="L57" i="9" s="1"/>
  <c r="K50" i="9"/>
  <c r="K49" i="9"/>
  <c r="K33" i="9"/>
  <c r="K32" i="9"/>
  <c r="K23" i="9"/>
  <c r="K11" i="9"/>
  <c r="K10" i="9"/>
  <c r="J72" i="9"/>
  <c r="J107" i="9"/>
  <c r="J108" i="9" s="1"/>
  <c r="J94" i="9"/>
  <c r="J95" i="9" s="1"/>
  <c r="J87" i="9"/>
  <c r="J64" i="9"/>
  <c r="J51" i="9"/>
  <c r="J52" i="9" s="1"/>
  <c r="P41" i="9"/>
  <c r="P40" i="9"/>
  <c r="FB36" i="9"/>
  <c r="FB35" i="9"/>
  <c r="FB34" i="9"/>
  <c r="P33" i="9"/>
  <c r="P32" i="9"/>
  <c r="J37" i="9"/>
  <c r="FB26" i="9"/>
  <c r="FB25" i="9"/>
  <c r="FB24" i="9"/>
  <c r="P23" i="9"/>
  <c r="P22" i="9"/>
  <c r="P21" i="9"/>
  <c r="FB20" i="9"/>
  <c r="FB19" i="9"/>
  <c r="FB18" i="9"/>
  <c r="P17" i="9"/>
  <c r="P16" i="9"/>
  <c r="P15" i="9"/>
  <c r="FB14" i="9"/>
  <c r="FB13" i="9"/>
  <c r="FB12" i="9"/>
  <c r="P11" i="9"/>
  <c r="P10" i="9"/>
  <c r="K9" i="9"/>
  <c r="FB8" i="9"/>
  <c r="K86" i="9" l="1"/>
  <c r="F86" i="22"/>
  <c r="F87" i="22" s="1"/>
  <c r="F40" i="22"/>
  <c r="D43" i="22"/>
  <c r="L43" i="21"/>
  <c r="F8" i="22"/>
  <c r="F28" i="22" s="1"/>
  <c r="D28" i="22"/>
  <c r="P94" i="9"/>
  <c r="P95" i="9" s="1"/>
  <c r="C8" i="20"/>
  <c r="L37" i="21"/>
  <c r="L44" i="21" s="1"/>
  <c r="L125" i="21" s="1"/>
  <c r="F37" i="22"/>
  <c r="F73" i="22"/>
  <c r="D37" i="22"/>
  <c r="K44" i="21"/>
  <c r="K125" i="21" s="1"/>
  <c r="E9" i="10"/>
  <c r="D73" i="22"/>
  <c r="FB125" i="21"/>
  <c r="D15" i="10" s="1"/>
  <c r="D7" i="10"/>
  <c r="F41" i="22"/>
  <c r="P44" i="21"/>
  <c r="P125" i="21" s="1"/>
  <c r="P86" i="9"/>
  <c r="P87" i="9" s="1"/>
  <c r="P51" i="9"/>
  <c r="P52" i="9" s="1"/>
  <c r="J73" i="9"/>
  <c r="P43" i="9"/>
  <c r="K16" i="9"/>
  <c r="K41" i="9"/>
  <c r="K17" i="9"/>
  <c r="P19" i="9"/>
  <c r="P72" i="9"/>
  <c r="FB11" i="9"/>
  <c r="FB33" i="9"/>
  <c r="K22" i="9"/>
  <c r="P25" i="9"/>
  <c r="FB16" i="9"/>
  <c r="FB41" i="9"/>
  <c r="P35" i="9"/>
  <c r="FB17" i="9"/>
  <c r="FB22" i="9"/>
  <c r="P13" i="9"/>
  <c r="P64" i="9"/>
  <c r="P107" i="9"/>
  <c r="P108" i="9" s="1"/>
  <c r="FB10" i="9"/>
  <c r="FB32" i="9"/>
  <c r="P26" i="9"/>
  <c r="K8" i="9"/>
  <c r="K15" i="9"/>
  <c r="K21" i="9"/>
  <c r="K31" i="9"/>
  <c r="K40" i="9"/>
  <c r="P12" i="9"/>
  <c r="P18" i="9"/>
  <c r="P24" i="9"/>
  <c r="P34" i="9"/>
  <c r="FB9" i="9"/>
  <c r="FB15" i="9"/>
  <c r="FB21" i="9"/>
  <c r="FB31" i="9"/>
  <c r="FB40" i="9"/>
  <c r="P14" i="9"/>
  <c r="K12" i="9"/>
  <c r="K18" i="9"/>
  <c r="K24" i="9"/>
  <c r="K34" i="9"/>
  <c r="P9" i="9"/>
  <c r="P31" i="9"/>
  <c r="P20" i="9"/>
  <c r="K13" i="9"/>
  <c r="K19" i="9"/>
  <c r="K25" i="9"/>
  <c r="K35" i="9"/>
  <c r="P8" i="9"/>
  <c r="P36" i="9"/>
  <c r="K14" i="9"/>
  <c r="K20" i="9"/>
  <c r="K26" i="9"/>
  <c r="K36" i="9"/>
  <c r="F43" i="22" l="1"/>
  <c r="F44" i="22" s="1"/>
  <c r="F125" i="22" s="1"/>
  <c r="K43" i="9"/>
  <c r="K28" i="9"/>
  <c r="C6" i="20"/>
  <c r="C15" i="10"/>
  <c r="D44" i="22"/>
  <c r="C7" i="10"/>
  <c r="E7" i="10"/>
  <c r="P73" i="9"/>
  <c r="P37" i="9"/>
  <c r="P28" i="9"/>
  <c r="J44" i="9"/>
  <c r="J125" i="9" s="1"/>
  <c r="C13" i="20" l="1"/>
  <c r="E15" i="10"/>
  <c r="P44" i="9"/>
  <c r="P125" i="9" s="1"/>
  <c r="C15" i="20" l="1"/>
  <c r="D127" i="22" s="1"/>
  <c r="B15" i="20"/>
  <c r="A9" i="20"/>
  <c r="A8" i="20"/>
  <c r="A7" i="20"/>
  <c r="A6" i="20"/>
  <c r="C16" i="20" l="1"/>
  <c r="I13" i="5" s="1"/>
  <c r="C108" i="19"/>
  <c r="C95" i="19"/>
  <c r="C87" i="19"/>
  <c r="C73" i="19"/>
  <c r="C52" i="19"/>
  <c r="C44" i="19"/>
  <c r="A12" i="10" l="1"/>
  <c r="A11" i="10"/>
  <c r="A10" i="10"/>
  <c r="A9" i="10"/>
  <c r="A8" i="10"/>
  <c r="A7" i="10"/>
  <c r="L36" i="9" l="1"/>
  <c r="C93" i="19" l="1"/>
  <c r="C92" i="19"/>
  <c r="C83" i="19"/>
  <c r="C71" i="19"/>
  <c r="C63" i="19"/>
  <c r="C41" i="19"/>
  <c r="C36" i="19"/>
  <c r="C35" i="19"/>
  <c r="C34" i="19"/>
  <c r="C26" i="19"/>
  <c r="C25" i="19"/>
  <c r="C24" i="19"/>
  <c r="C23" i="19"/>
  <c r="E107" i="19"/>
  <c r="E108" i="19" s="1"/>
  <c r="D106" i="19"/>
  <c r="F106" i="19" s="1"/>
  <c r="E94" i="19"/>
  <c r="E95" i="19" s="1"/>
  <c r="E87" i="19"/>
  <c r="D83" i="19"/>
  <c r="F83" i="19" s="1"/>
  <c r="E72" i="19"/>
  <c r="D71" i="19"/>
  <c r="D68" i="19"/>
  <c r="E64" i="19"/>
  <c r="D63" i="19"/>
  <c r="F63" i="19" s="1"/>
  <c r="E51" i="19"/>
  <c r="E52" i="19" s="1"/>
  <c r="E37" i="19"/>
  <c r="D36" i="19"/>
  <c r="F36" i="19" s="1"/>
  <c r="C107" i="19"/>
  <c r="C94" i="19"/>
  <c r="C86" i="19"/>
  <c r="C72" i="19"/>
  <c r="C64" i="19"/>
  <c r="C51" i="19"/>
  <c r="C43" i="19"/>
  <c r="C37" i="19"/>
  <c r="C28" i="19"/>
  <c r="N72" i="9"/>
  <c r="M72" i="9"/>
  <c r="N64" i="9"/>
  <c r="M64" i="9"/>
  <c r="N43" i="9"/>
  <c r="M43" i="9"/>
  <c r="M37" i="9"/>
  <c r="N37" i="9"/>
  <c r="D73" i="9"/>
  <c r="C72" i="9"/>
  <c r="L70" i="9"/>
  <c r="L69" i="9"/>
  <c r="L68" i="9"/>
  <c r="L78" i="9"/>
  <c r="L59" i="9"/>
  <c r="L58" i="9"/>
  <c r="D52" i="9"/>
  <c r="C51" i="9"/>
  <c r="C43" i="9"/>
  <c r="C37" i="9"/>
  <c r="L41" i="9"/>
  <c r="L40" i="9"/>
  <c r="L43" i="9" l="1"/>
  <c r="M73" i="9"/>
  <c r="D58" i="19"/>
  <c r="F58" i="19" s="1"/>
  <c r="D70" i="19"/>
  <c r="E73" i="19"/>
  <c r="E44" i="19"/>
  <c r="E125" i="19" s="1"/>
  <c r="D78" i="19"/>
  <c r="FB72" i="9"/>
  <c r="D69" i="19"/>
  <c r="D67" i="19"/>
  <c r="D59" i="19"/>
  <c r="F59" i="19" s="1"/>
  <c r="D57" i="19"/>
  <c r="FB43" i="9"/>
  <c r="N73" i="9"/>
  <c r="L72" i="9"/>
  <c r="K72" i="9"/>
  <c r="E129" i="19" l="1"/>
  <c r="D72" i="19"/>
  <c r="EC136" i="19" l="1"/>
  <c r="EC135" i="19"/>
  <c r="EC134" i="19"/>
  <c r="EC133" i="19"/>
  <c r="EC132" i="19"/>
  <c r="EC131" i="19"/>
  <c r="EC130" i="19"/>
  <c r="EC137" i="19" s="1"/>
  <c r="EC138" i="19" s="1"/>
  <c r="EC109" i="19"/>
  <c r="EC108" i="19"/>
  <c r="EC112" i="19" s="1"/>
  <c r="EC107" i="19"/>
  <c r="EC106" i="19"/>
  <c r="EC105" i="19"/>
  <c r="EC98" i="19"/>
  <c r="EC97" i="19"/>
  <c r="EC96" i="19"/>
  <c r="EC95" i="19"/>
  <c r="EC99" i="19" s="1"/>
  <c r="EC91" i="19"/>
  <c r="EC90" i="19"/>
  <c r="EC89" i="19"/>
  <c r="EC88" i="19"/>
  <c r="EC87" i="19"/>
  <c r="EC80" i="19"/>
  <c r="EC79" i="19"/>
  <c r="EC78" i="19"/>
  <c r="EC77" i="19"/>
  <c r="EC73" i="19"/>
  <c r="EC72" i="19"/>
  <c r="EC71" i="19"/>
  <c r="EC70" i="19"/>
  <c r="EC69" i="19"/>
  <c r="EC68" i="19"/>
  <c r="EC67" i="19"/>
  <c r="EC60" i="19"/>
  <c r="EC59" i="19"/>
  <c r="EC58" i="19"/>
  <c r="EC57" i="19"/>
  <c r="EC53" i="19"/>
  <c r="EC52" i="19"/>
  <c r="EC51" i="19"/>
  <c r="EC50" i="19"/>
  <c r="EC43" i="19"/>
  <c r="EC41" i="19"/>
  <c r="EC40" i="19"/>
  <c r="EC39" i="19"/>
  <c r="EC38" i="19"/>
  <c r="EC37" i="19"/>
  <c r="EC36" i="19"/>
  <c r="EC35" i="19"/>
  <c r="EC34" i="19"/>
  <c r="EC33" i="19"/>
  <c r="EC29" i="19"/>
  <c r="EC28" i="19"/>
  <c r="EC26" i="19"/>
  <c r="EC25" i="19"/>
  <c r="EC24" i="19"/>
  <c r="EC23" i="19"/>
  <c r="EC22" i="19"/>
  <c r="EC21" i="19"/>
  <c r="EC20" i="19"/>
  <c r="EC19" i="19"/>
  <c r="EC18" i="19"/>
  <c r="EC17" i="19"/>
  <c r="EC16" i="19"/>
  <c r="EC15" i="19"/>
  <c r="EC14" i="19"/>
  <c r="EC13" i="19"/>
  <c r="EC12" i="19"/>
  <c r="EC11" i="19"/>
  <c r="EC10" i="19"/>
  <c r="EC9" i="19"/>
  <c r="EC8" i="19"/>
  <c r="B1" i="19"/>
  <c r="EC113" i="19" l="1"/>
  <c r="EC30" i="19"/>
  <c r="EC61" i="19"/>
  <c r="EC81" i="19"/>
  <c r="EC92" i="19"/>
  <c r="EC124" i="19"/>
  <c r="EC125" i="19" s="1"/>
  <c r="EC44" i="19"/>
  <c r="EC54" i="19"/>
  <c r="EC74" i="19"/>
  <c r="EC62" i="19" l="1"/>
  <c r="EC100" i="19"/>
  <c r="EC45" i="19"/>
  <c r="EC141" i="19" l="1"/>
  <c r="A1" i="10" l="1"/>
  <c r="A1" i="6"/>
  <c r="B1" i="9"/>
  <c r="FB64" i="9" l="1"/>
  <c r="FB73" i="9" s="1"/>
  <c r="G9" i="10" s="1"/>
  <c r="FB37" i="9"/>
  <c r="FB28" i="9"/>
  <c r="FB94" i="9"/>
  <c r="FB95" i="9" s="1"/>
  <c r="G11" i="10" s="1"/>
  <c r="FB107" i="9"/>
  <c r="FB108" i="9" s="1"/>
  <c r="G12" i="10" s="1"/>
  <c r="FB86" i="9"/>
  <c r="FB87" i="9" s="1"/>
  <c r="G10" i="10" s="1"/>
  <c r="FB51" i="9"/>
  <c r="FB52" i="9" s="1"/>
  <c r="G8" i="10" s="1"/>
  <c r="FB44" i="9" l="1"/>
  <c r="G7" i="10" s="1"/>
  <c r="D105" i="19"/>
  <c r="F105" i="19" s="1"/>
  <c r="D104" i="19"/>
  <c r="F104" i="19" s="1"/>
  <c r="D103" i="19"/>
  <c r="F103" i="19" s="1"/>
  <c r="D102" i="19"/>
  <c r="F102" i="19" s="1"/>
  <c r="D101" i="19"/>
  <c r="F101" i="19" s="1"/>
  <c r="D100" i="19"/>
  <c r="D93" i="19"/>
  <c r="F93" i="19" s="1"/>
  <c r="D92" i="19"/>
  <c r="F78" i="19"/>
  <c r="F71" i="19"/>
  <c r="F67" i="19"/>
  <c r="D62" i="19"/>
  <c r="F62" i="19" s="1"/>
  <c r="D61" i="19"/>
  <c r="D60" i="19"/>
  <c r="F60" i="19" s="1"/>
  <c r="D50" i="19"/>
  <c r="F50" i="19" s="1"/>
  <c r="D41" i="19"/>
  <c r="F41" i="19" s="1"/>
  <c r="D40" i="19"/>
  <c r="D43" i="19" s="1"/>
  <c r="D35" i="19"/>
  <c r="F35" i="19" s="1"/>
  <c r="D34" i="19"/>
  <c r="F34" i="19" s="1"/>
  <c r="D33" i="19"/>
  <c r="F33" i="19" s="1"/>
  <c r="D32" i="19"/>
  <c r="F32" i="19" s="1"/>
  <c r="D31" i="19"/>
  <c r="D26" i="19"/>
  <c r="F26" i="19" s="1"/>
  <c r="D25" i="19"/>
  <c r="F25" i="19" s="1"/>
  <c r="D24" i="19"/>
  <c r="F24" i="19" s="1"/>
  <c r="D23" i="19"/>
  <c r="F23" i="19" s="1"/>
  <c r="D22" i="19"/>
  <c r="F22" i="19" s="1"/>
  <c r="D21" i="19"/>
  <c r="F21" i="19" s="1"/>
  <c r="D20" i="19"/>
  <c r="F20" i="19" s="1"/>
  <c r="D19" i="19"/>
  <c r="F19" i="19" s="1"/>
  <c r="D18" i="19"/>
  <c r="F18" i="19" s="1"/>
  <c r="D16" i="19"/>
  <c r="F16" i="19" s="1"/>
  <c r="D15" i="19"/>
  <c r="F15" i="19" s="1"/>
  <c r="D14" i="19"/>
  <c r="F14" i="19" s="1"/>
  <c r="D13" i="19"/>
  <c r="F13" i="19" s="1"/>
  <c r="D11" i="19"/>
  <c r="F11" i="19" s="1"/>
  <c r="D9" i="19"/>
  <c r="F9" i="19" s="1"/>
  <c r="D8" i="19"/>
  <c r="FB125" i="9" l="1"/>
  <c r="G15" i="10" s="1"/>
  <c r="F68" i="19"/>
  <c r="D79" i="19"/>
  <c r="F70" i="19"/>
  <c r="D81" i="19"/>
  <c r="F81" i="19" s="1"/>
  <c r="D10" i="19"/>
  <c r="F10" i="19" s="1"/>
  <c r="D12" i="19"/>
  <c r="F12" i="19" s="1"/>
  <c r="D107" i="19"/>
  <c r="D108" i="19" s="1"/>
  <c r="F100" i="19"/>
  <c r="F107" i="19" s="1"/>
  <c r="F108" i="19" s="1"/>
  <c r="D94" i="19"/>
  <c r="D95" i="19" s="1"/>
  <c r="F92" i="19"/>
  <c r="F94" i="19" s="1"/>
  <c r="F95" i="19" s="1"/>
  <c r="F69" i="19"/>
  <c r="D80" i="19"/>
  <c r="F61" i="19"/>
  <c r="D64" i="19"/>
  <c r="D73" i="19" s="1"/>
  <c r="D49" i="19"/>
  <c r="F40" i="19"/>
  <c r="F43" i="19" s="1"/>
  <c r="D37" i="19"/>
  <c r="F31" i="19"/>
  <c r="F37" i="19" s="1"/>
  <c r="F8" i="19"/>
  <c r="F57" i="19"/>
  <c r="K64" i="9"/>
  <c r="K73" i="9" s="1"/>
  <c r="K37" i="9"/>
  <c r="D17" i="19"/>
  <c r="F17" i="19" s="1"/>
  <c r="F79" i="19" l="1"/>
  <c r="D86" i="19"/>
  <c r="F28" i="19"/>
  <c r="D28" i="19"/>
  <c r="F64" i="19"/>
  <c r="F72" i="19"/>
  <c r="F44" i="19"/>
  <c r="D44" i="19"/>
  <c r="F80" i="19"/>
  <c r="D87" i="19"/>
  <c r="D8" i="20"/>
  <c r="E8" i="20" s="1"/>
  <c r="F8" i="20" s="1"/>
  <c r="H9" i="10"/>
  <c r="F9" i="10"/>
  <c r="D51" i="19"/>
  <c r="D52" i="19" s="1"/>
  <c r="F49" i="19"/>
  <c r="F51" i="19" s="1"/>
  <c r="F52" i="19" s="1"/>
  <c r="K107" i="9"/>
  <c r="K94" i="9"/>
  <c r="K51" i="9"/>
  <c r="K52" i="9" s="1"/>
  <c r="K44" i="9"/>
  <c r="L81" i="9"/>
  <c r="L80" i="9"/>
  <c r="L79" i="9"/>
  <c r="L86" i="9" s="1"/>
  <c r="L62" i="9"/>
  <c r="L61" i="9"/>
  <c r="L60" i="9"/>
  <c r="L50" i="9"/>
  <c r="L49" i="9"/>
  <c r="L35" i="9"/>
  <c r="L34" i="9"/>
  <c r="L33" i="9"/>
  <c r="L32" i="9"/>
  <c r="L31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L8" i="9"/>
  <c r="D108" i="9"/>
  <c r="N107" i="9"/>
  <c r="N108" i="9" s="1"/>
  <c r="M107" i="9"/>
  <c r="M108" i="9" s="1"/>
  <c r="C107" i="9"/>
  <c r="D95" i="9"/>
  <c r="N94" i="9"/>
  <c r="N95" i="9" s="1"/>
  <c r="M94" i="9"/>
  <c r="M95" i="9" s="1"/>
  <c r="C94" i="9"/>
  <c r="D87" i="9"/>
  <c r="N86" i="9"/>
  <c r="N87" i="9" s="1"/>
  <c r="M86" i="9"/>
  <c r="M87" i="9" s="1"/>
  <c r="C86" i="9"/>
  <c r="C64" i="9"/>
  <c r="N51" i="9"/>
  <c r="N52" i="9" s="1"/>
  <c r="M51" i="9"/>
  <c r="M52" i="9" s="1"/>
  <c r="D44" i="9"/>
  <c r="N28" i="9"/>
  <c r="N44" i="9" s="1"/>
  <c r="M28" i="9"/>
  <c r="M44" i="9" s="1"/>
  <c r="C28" i="9"/>
  <c r="F86" i="19" l="1"/>
  <c r="F87" i="19" s="1"/>
  <c r="L28" i="9"/>
  <c r="D125" i="19"/>
  <c r="F73" i="19"/>
  <c r="D7" i="20"/>
  <c r="E7" i="20" s="1"/>
  <c r="F7" i="20" s="1"/>
  <c r="F8" i="10"/>
  <c r="H8" i="10"/>
  <c r="D6" i="20"/>
  <c r="E6" i="20" s="1"/>
  <c r="F6" i="20" s="1"/>
  <c r="F7" i="10"/>
  <c r="H7" i="10"/>
  <c r="L64" i="9"/>
  <c r="L73" i="9" s="1"/>
  <c r="L37" i="9"/>
  <c r="K87" i="9"/>
  <c r="M125" i="9"/>
  <c r="N125" i="9"/>
  <c r="K95" i="9"/>
  <c r="K108" i="9"/>
  <c r="D11" i="20" s="1"/>
  <c r="E11" i="20" s="1"/>
  <c r="L107" i="9"/>
  <c r="L108" i="9" s="1"/>
  <c r="L87" i="9"/>
  <c r="L94" i="9"/>
  <c r="L95" i="9" s="1"/>
  <c r="L51" i="9"/>
  <c r="L52" i="9" s="1"/>
  <c r="F125" i="19" l="1"/>
  <c r="F11" i="20"/>
  <c r="K125" i="9"/>
  <c r="H12" i="10"/>
  <c r="F12" i="10"/>
  <c r="D10" i="20"/>
  <c r="E10" i="20" s="1"/>
  <c r="F10" i="20" s="1"/>
  <c r="F11" i="10"/>
  <c r="H11" i="10"/>
  <c r="D9" i="20"/>
  <c r="E9" i="20" s="1"/>
  <c r="F9" i="20" s="1"/>
  <c r="H10" i="10"/>
  <c r="F10" i="10"/>
  <c r="E13" i="20" l="1"/>
  <c r="D13" i="20"/>
  <c r="H15" i="10"/>
  <c r="F15" i="10"/>
  <c r="F13" i="20" l="1"/>
  <c r="D25" i="5"/>
  <c r="D15" i="20"/>
  <c r="E15" i="20" l="1"/>
  <c r="F15" i="20" s="1"/>
  <c r="I19" i="5"/>
  <c r="D127" i="19"/>
  <c r="D16" i="20"/>
  <c r="I14" i="5" s="1"/>
  <c r="I15" i="5" s="1"/>
  <c r="E16" i="20" l="1"/>
  <c r="F16" i="20" s="1"/>
  <c r="I20" i="5"/>
  <c r="I17" i="5" l="1"/>
  <c r="I16" i="5"/>
  <c r="F127" i="19"/>
  <c r="F129" i="19" s="1"/>
  <c r="D129" i="19"/>
  <c r="F127" i="22"/>
  <c r="F129" i="22" s="1"/>
  <c r="I21" i="5"/>
  <c r="L44" i="9"/>
  <c r="L125" i="9" s="1"/>
  <c r="D87" i="22"/>
  <c r="D125" i="22" s="1"/>
  <c r="D129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Falcon Panella, Josep Maria</author>
    <author>Cano Fernandez, Carlos</author>
  </authors>
  <commentList>
    <comment ref="H8" authorId="0" shapeId="0" xr:uid="{D168A6DE-9E60-4385-9918-FADCB3C7CBC7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9" authorId="0" shapeId="0" xr:uid="{361FF6B5-0811-4F41-8C34-4EE2BD19B48E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0" authorId="0" shapeId="0" xr:uid="{9597C860-D0F9-4893-BCB5-1B471FF63931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1" authorId="0" shapeId="0" xr:uid="{461E7952-0C82-4065-8520-BECAF04107F8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2" authorId="0" shapeId="0" xr:uid="{BF1C8C71-4112-43A8-862E-0A89752F2DFE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3" authorId="0" shapeId="0" xr:uid="{AF7A7E77-9780-4F06-A3B6-4C514DAE1C64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4" authorId="0" shapeId="0" xr:uid="{FBBFAB80-453B-4612-B494-21424AE287F3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5" authorId="0" shapeId="0" xr:uid="{367A1B2F-19EE-4C58-855F-30F506DDDE3B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6" authorId="0" shapeId="0" xr:uid="{E09AC732-7DAE-400F-9F0E-64DAB63B3565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7" authorId="0" shapeId="0" xr:uid="{4C285DCE-A412-47E2-AAFD-9264275DB566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8" authorId="0" shapeId="0" xr:uid="{D4B44F4A-9782-46F2-89C4-08E75ECCD23F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9" authorId="0" shapeId="0" xr:uid="{5CF6C0A1-5BBC-4B1A-B7A3-271B01B30ACC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0" authorId="0" shapeId="0" xr:uid="{2442A062-C29F-4FC4-B60C-3002FF1AE164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1" authorId="0" shapeId="0" xr:uid="{2A890B92-50AA-4CC1-B690-D377E045A048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2" authorId="0" shapeId="0" xr:uid="{8C7C2908-0625-4953-BD5B-9CDA3BC139BA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3" authorId="0" shapeId="0" xr:uid="{98D3B9FE-FCA0-49A5-9525-69A26883F4B2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4" authorId="0" shapeId="0" xr:uid="{42DC3DC1-AD9A-422D-B83E-50F9E317BC5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5" authorId="0" shapeId="0" xr:uid="{3D55B198-DB78-4333-8336-4D14E35137B6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6" authorId="0" shapeId="0" xr:uid="{09685EF7-14B7-4A0A-A48D-5E089F287DDD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7" authorId="1" shapeId="0" xr:uid="{2A9E490E-C902-4C06-A924-D5EBF06F3987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31" authorId="0" shapeId="0" xr:uid="{6B7D2C92-0670-4A10-93CC-941C79952E1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32" authorId="0" shapeId="0" xr:uid="{85B4971C-8B8E-4CA7-A364-E615891F5F92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33" authorId="0" shapeId="0" xr:uid="{66E9ABD9-2F8A-472C-BB96-4BCDDD216304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34" authorId="0" shapeId="0" xr:uid="{F90DB6DC-D2DD-4001-87EE-CAFB6CB84569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35" authorId="0" shapeId="0" xr:uid="{3B51170D-C73E-4E3F-82AA-45E549FACB35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36" authorId="0" shapeId="0" xr:uid="{481CB969-053A-4FED-A485-C2421F378CAF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40" authorId="0" shapeId="0" xr:uid="{B0EB62D8-4977-4C82-928F-F4BF0366EC35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41" authorId="0" shapeId="0" xr:uid="{6137D8BA-1DDA-4473-9047-438777B8CB3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42" authorId="1" shapeId="0" xr:uid="{D70656E5-09D4-4A40-8399-477D1902A98A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Falcon Panella, Josep Maria</author>
    <author>Cano Fernandez, Carlos</author>
  </authors>
  <commentList>
    <comment ref="H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9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2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3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4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5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6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7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8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19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0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1" authorId="0" shapeId="0" xr:uid="{00000000-0006-0000-0000-00000E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2" authorId="0" shapeId="0" xr:uid="{00000000-0006-0000-0000-00000F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3" authorId="0" shapeId="0" xr:uid="{00000000-0006-0000-0000-000010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4" authorId="0" shapeId="0" xr:uid="{00000000-0006-0000-0000-000011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5" authorId="0" shapeId="0" xr:uid="{00000000-0006-0000-0000-000012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6" authorId="0" shapeId="0" xr:uid="{00000000-0006-0000-0000-000013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27" authorId="1" shapeId="0" xr:uid="{6D2F4864-FBBA-42EE-9955-817767C59CD3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31" authorId="0" shapeId="0" xr:uid="{00000000-0006-0000-0000-000014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32" authorId="0" shapeId="0" xr:uid="{00000000-0006-0000-0000-000015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33" authorId="0" shapeId="0" xr:uid="{00000000-0006-0000-0000-000016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34" authorId="0" shapeId="0" xr:uid="{00000000-0006-0000-0000-000017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35" authorId="0" shapeId="0" xr:uid="{00000000-0006-0000-0000-000018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36" authorId="0" shapeId="0" xr:uid="{00000000-0006-0000-0000-000019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40" authorId="0" shapeId="0" xr:uid="{00000000-0006-0000-0000-00001A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41" authorId="0" shapeId="0" xr:uid="{00000000-0006-0000-0000-00001B000000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H42" authorId="1" shapeId="0" xr:uid="{04E88256-14EF-4206-9DBD-986F89F4D63F}">
      <text>
        <r>
          <rPr>
            <b/>
            <sz val="8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Falcon Panella, Josep Maria</author>
  </authors>
  <commentList>
    <comment ref="B15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Introduir el percentatge al full de Portada
</t>
        </r>
      </text>
    </comment>
    <comment ref="C15" authorId="0" shapeId="0" xr:uid="{9337D7DC-695B-46FF-9070-02A3051BC772}">
      <text>
        <r>
          <rPr>
            <sz val="9"/>
            <color indexed="81"/>
            <rFont val="Tahoma"/>
            <family val="2"/>
          </rPr>
          <t>Introduir l'import al full de Portada</t>
        </r>
      </text>
    </comment>
    <comment ref="D15" authorId="0" shapeId="0" xr:uid="{00000000-0006-0000-0100-000002000000}">
      <text>
        <r>
          <rPr>
            <sz val="9"/>
            <color indexed="81"/>
            <rFont val="Tahoma"/>
            <family val="2"/>
          </rPr>
          <t>Introduir l'import al full de Portada</t>
        </r>
      </text>
    </comment>
  </commentList>
</comments>
</file>

<file path=xl/sharedStrings.xml><?xml version="1.0" encoding="utf-8"?>
<sst xmlns="http://schemas.openxmlformats.org/spreadsheetml/2006/main" count="791" uniqueCount="252">
  <si>
    <t>Núm. Compte</t>
  </si>
  <si>
    <t>03.01.</t>
  </si>
  <si>
    <t>03.01.01.</t>
  </si>
  <si>
    <t>Director/a</t>
  </si>
  <si>
    <t>03.01.02.</t>
  </si>
  <si>
    <t>03.01.03.</t>
  </si>
  <si>
    <t>03.01.04.</t>
  </si>
  <si>
    <t>03.01.05.</t>
  </si>
  <si>
    <t>03.01.07.</t>
  </si>
  <si>
    <t>03.02.</t>
  </si>
  <si>
    <t>Producció</t>
  </si>
  <si>
    <t>03.02.01.</t>
  </si>
  <si>
    <t>Gestoria</t>
  </si>
  <si>
    <t>Capítols de despesa</t>
  </si>
  <si>
    <t>Nom / Concepte</t>
  </si>
  <si>
    <t>Quantitat</t>
  </si>
  <si>
    <t>Nº</t>
  </si>
  <si>
    <t>Tipus</t>
  </si>
  <si>
    <t>Total</t>
  </si>
  <si>
    <t>x Cap.</t>
  </si>
  <si>
    <t>Temp. Ant.</t>
  </si>
  <si>
    <t>PRESSUPOST</t>
  </si>
  <si>
    <t>LIQUIDACIÓ</t>
  </si>
  <si>
    <t>RESUM PRESSUPOST</t>
  </si>
  <si>
    <t>COST / CAPÍTOL</t>
  </si>
  <si>
    <t>TÍTOL:</t>
  </si>
  <si>
    <t>PRODUCCIÓ EXECUTIVA:</t>
  </si>
  <si>
    <t>DIRECCIÓ:</t>
  </si>
  <si>
    <t>REALITZACIÓ:</t>
  </si>
  <si>
    <t>PRODUCCIÓ:</t>
  </si>
  <si>
    <t>FORMAT:</t>
  </si>
  <si>
    <t>TIMINGS PRODUCCIÓ</t>
  </si>
  <si>
    <t>Preproducció</t>
  </si>
  <si>
    <t>Edició</t>
  </si>
  <si>
    <t>Data presentació projecte:</t>
  </si>
  <si>
    <t>Data aprovació/rebuig:</t>
  </si>
  <si>
    <t>COST/MINUT PRODUCCIÓ</t>
  </si>
  <si>
    <t>Unitats</t>
  </si>
  <si>
    <t>Cost total</t>
  </si>
  <si>
    <t>Cost unitari</t>
  </si>
  <si>
    <t>Cost</t>
  </si>
  <si>
    <t>COST TOTAL ABANS BENEFICI INDUSTRIAL</t>
  </si>
  <si>
    <t>Direcció</t>
  </si>
  <si>
    <t xml:space="preserve">TOTAL </t>
  </si>
  <si>
    <t>Locomoció</t>
  </si>
  <si>
    <t>PRES. PRODUCCIÓ</t>
  </si>
  <si>
    <t>Allotjament</t>
  </si>
  <si>
    <t>Notes i instruccions per emplenar aquest document</t>
  </si>
  <si>
    <r>
      <rPr>
        <b/>
        <i/>
        <sz val="11"/>
        <color indexed="18"/>
        <rFont val="Arial"/>
        <family val="2"/>
      </rPr>
      <t>Quantitat</t>
    </r>
    <r>
      <rPr>
        <b/>
        <sz val="9"/>
        <color indexed="18"/>
        <rFont val="Arial"/>
        <family val="2"/>
      </rPr>
      <t>: Nombre de professionals d'una categoria (si no es detallen un a un) o nombre d'elements, mitjans o serveis pressupostats.</t>
    </r>
  </si>
  <si>
    <r>
      <rPr>
        <b/>
        <i/>
        <sz val="11"/>
        <color indexed="18"/>
        <rFont val="Arial"/>
        <family val="2"/>
      </rPr>
      <t>Nº</t>
    </r>
    <r>
      <rPr>
        <b/>
        <sz val="9"/>
        <color indexed="18"/>
        <rFont val="Arial"/>
        <family val="2"/>
      </rPr>
      <t>: Nombre d'unitats de mesura dins el perìode contractual de la producció.</t>
    </r>
  </si>
  <si>
    <r>
      <rPr>
        <b/>
        <i/>
        <sz val="11"/>
        <color indexed="18"/>
        <rFont val="Arial"/>
        <family val="2"/>
      </rPr>
      <t>Tipus</t>
    </r>
    <r>
      <rPr>
        <b/>
        <sz val="9"/>
        <color indexed="18"/>
        <rFont val="Arial"/>
        <family val="2"/>
      </rPr>
      <t xml:space="preserve">: Unitat de mesura que s'utilitza per a la valoració del cost (mes, setmana, capítol, convocatòria,...) - </t>
    </r>
    <r>
      <rPr>
        <b/>
        <sz val="9"/>
        <color rgb="FFFF0000"/>
        <rFont val="Arial"/>
        <family val="2"/>
      </rPr>
      <t xml:space="preserve">columna amb un desplegable dels </t>
    </r>
  </si>
  <si>
    <t>diferents tipus d'unitats de mesura, pel personal laboral es recomana utilitzar la unitat temporal del mes i mai superior a aquest.</t>
  </si>
  <si>
    <r>
      <rPr>
        <b/>
        <i/>
        <sz val="11"/>
        <color indexed="18"/>
        <rFont val="Arial"/>
        <family val="2"/>
      </rPr>
      <t>Cost brut</t>
    </r>
    <r>
      <rPr>
        <b/>
        <sz val="9"/>
        <color indexed="18"/>
        <rFont val="Arial"/>
        <family val="2"/>
      </rPr>
      <t>: Cost unitari total de la unitat  de mesura (si és nòmina, sou brut mensual, setmanal...)</t>
    </r>
  </si>
  <si>
    <r>
      <rPr>
        <b/>
        <i/>
        <sz val="11"/>
        <color indexed="18"/>
        <rFont val="Arial"/>
        <family val="2"/>
      </rPr>
      <t>Cost Unitari</t>
    </r>
    <r>
      <rPr>
        <b/>
        <sz val="9"/>
        <color indexed="18"/>
        <rFont val="Arial"/>
        <family val="2"/>
      </rPr>
      <t>: cost de cada unitat de la columna Quantitat.</t>
    </r>
  </si>
  <si>
    <r>
      <rPr>
        <b/>
        <i/>
        <sz val="11"/>
        <color indexed="18"/>
        <rFont val="Arial"/>
        <family val="2"/>
      </rPr>
      <t>Cost Total</t>
    </r>
    <r>
      <rPr>
        <b/>
        <sz val="9"/>
        <color indexed="18"/>
        <rFont val="Arial"/>
        <family val="2"/>
      </rPr>
      <t>:  Quantitat x Cost Unitari. Cost total d'aquest concepte de despesa en la producció.</t>
    </r>
  </si>
  <si>
    <r>
      <rPr>
        <b/>
        <i/>
        <sz val="11"/>
        <color indexed="18"/>
        <rFont val="Arial"/>
        <family val="2"/>
      </rPr>
      <t>Cost x Cap.</t>
    </r>
    <r>
      <rPr>
        <b/>
        <sz val="9"/>
        <color indexed="18"/>
        <rFont val="Arial"/>
        <family val="2"/>
      </rPr>
      <t>: Cost Total / nº capítols.</t>
    </r>
  </si>
  <si>
    <r>
      <rPr>
        <b/>
        <i/>
        <sz val="11"/>
        <color indexed="18"/>
        <rFont val="Arial"/>
        <family val="2"/>
      </rPr>
      <t>Temp. Ant.</t>
    </r>
    <r>
      <rPr>
        <b/>
        <sz val="9"/>
        <color indexed="18"/>
        <rFont val="Arial"/>
        <family val="2"/>
      </rPr>
      <t>: Dades relatives al pressupost i a la liquidació de costos de l'anterior temporada si correspon.</t>
    </r>
  </si>
  <si>
    <t>recomana agrupar conceptes homogènis en una mateixa fila donant la màxima informació a la casella de Notes Explicatives.</t>
  </si>
  <si>
    <t>03.01.06.</t>
  </si>
  <si>
    <t>COST/HORA PRODUCCIÓ</t>
  </si>
  <si>
    <r>
      <t xml:space="preserve">Cada </t>
    </r>
    <r>
      <rPr>
        <b/>
        <i/>
        <sz val="11"/>
        <color indexed="18"/>
        <rFont val="Arial"/>
        <family val="2"/>
      </rPr>
      <t>Núm. Compte</t>
    </r>
    <r>
      <rPr>
        <b/>
        <sz val="9"/>
        <color indexed="18"/>
        <rFont val="Arial"/>
        <family val="2"/>
      </rPr>
      <t xml:space="preserve"> disposa de files en blanc per si cal afegir conceptes no recollits en els camps anteriors. Si manquesin files es </t>
    </r>
  </si>
  <si>
    <t>COST TOTAL PRODUCCIÓ ....................</t>
  </si>
  <si>
    <t>Lloguer d'estudis</t>
  </si>
  <si>
    <t>RÀDIO</t>
  </si>
  <si>
    <t>Catalunya Ràdio</t>
  </si>
  <si>
    <t>Catalunya Informació</t>
  </si>
  <si>
    <t>Catalunya Música</t>
  </si>
  <si>
    <t>Producció Ràdio</t>
  </si>
  <si>
    <t>COST PER CAPÍTOL</t>
  </si>
  <si>
    <t>INGRESSOS</t>
  </si>
  <si>
    <t>VALIDACIONS</t>
  </si>
  <si>
    <t>PRODUCCIÓ</t>
  </si>
  <si>
    <t>Intr.</t>
  </si>
  <si>
    <t>Difer.</t>
  </si>
  <si>
    <t>Valid.</t>
  </si>
  <si>
    <t>Pressupostat</t>
  </si>
  <si>
    <t>Realitat</t>
  </si>
  <si>
    <t>Diferència</t>
  </si>
  <si>
    <t>IMPORT BENEFICI INDUSTRIAL</t>
  </si>
  <si>
    <t>Valor numèric</t>
  </si>
  <si>
    <t>Sotsdirector/a</t>
  </si>
  <si>
    <t>Conductor/Presentador</t>
  </si>
  <si>
    <t>Coordinador/a</t>
  </si>
  <si>
    <t>Redactor/a</t>
  </si>
  <si>
    <t>Col·laboradors</t>
  </si>
  <si>
    <t>Operador/tècnic audio/vídeo</t>
  </si>
  <si>
    <t>Compra material fungible</t>
  </si>
  <si>
    <t>Telefonia</t>
  </si>
  <si>
    <t>Comunicacions</t>
  </si>
  <si>
    <t>Realització</t>
  </si>
  <si>
    <t>01.01.</t>
  </si>
  <si>
    <t>01.01.01.</t>
  </si>
  <si>
    <t>01.01.02.</t>
  </si>
  <si>
    <t>01.01.03.</t>
  </si>
  <si>
    <t>01.01.04.</t>
  </si>
  <si>
    <t>01.01.05.</t>
  </si>
  <si>
    <t>01.01.06.</t>
  </si>
  <si>
    <t>01.01.07.</t>
  </si>
  <si>
    <t>01.01.08.</t>
  </si>
  <si>
    <t>01.01.09.</t>
  </si>
  <si>
    <t>01.01.10.</t>
  </si>
  <si>
    <t>01.01.11.</t>
  </si>
  <si>
    <t>01.01.12.</t>
  </si>
  <si>
    <t>01.01.13.</t>
  </si>
  <si>
    <t>01.01.14.</t>
  </si>
  <si>
    <t>01.01.15.</t>
  </si>
  <si>
    <t>01.01.16.</t>
  </si>
  <si>
    <t>01.01.17.</t>
  </si>
  <si>
    <t>01.01.18.</t>
  </si>
  <si>
    <t>01.01.19.</t>
  </si>
  <si>
    <t>01.02.</t>
  </si>
  <si>
    <t>01.02.01.</t>
  </si>
  <si>
    <t>01.02.03.</t>
  </si>
  <si>
    <t>01.02.04.</t>
  </si>
  <si>
    <t>01.02.05.</t>
  </si>
  <si>
    <t>01.02.06.</t>
  </si>
  <si>
    <t>01.03.</t>
  </si>
  <si>
    <t>Realitzador</t>
  </si>
  <si>
    <t>CAPÍTOL 01.- Equip</t>
  </si>
  <si>
    <t>Producció executiva</t>
  </si>
  <si>
    <t>CAPÍTOL 02.- Altres retribucions</t>
  </si>
  <si>
    <t>02.01.</t>
  </si>
  <si>
    <t>02.01.01.</t>
  </si>
  <si>
    <t>02.01.02.</t>
  </si>
  <si>
    <t>01.03.01.</t>
  </si>
  <si>
    <t>01.03.02.</t>
  </si>
  <si>
    <t>Lloguer de material àudio/vídeo</t>
  </si>
  <si>
    <t>Compres i lloguers</t>
  </si>
  <si>
    <t>Sala de porst-producció</t>
  </si>
  <si>
    <t xml:space="preserve">Locomoció, àpats i allotjament  </t>
  </si>
  <si>
    <t>Apats / Càtering</t>
  </si>
  <si>
    <t>Atenció convidats / public</t>
  </si>
  <si>
    <t>CAPÍTOL 04.- Altres</t>
  </si>
  <si>
    <t>04.01.</t>
  </si>
  <si>
    <t>Altres</t>
  </si>
  <si>
    <t>04.01.01.</t>
  </si>
  <si>
    <t>04.01.02.</t>
  </si>
  <si>
    <t>Música original</t>
  </si>
  <si>
    <t>Guió original</t>
  </si>
  <si>
    <t>Traduccions</t>
  </si>
  <si>
    <t>Imatges d'arxiu</t>
  </si>
  <si>
    <t>Despesses d'arrencada</t>
  </si>
  <si>
    <t>04.01.03.</t>
  </si>
  <si>
    <t>04.01.04.</t>
  </si>
  <si>
    <t>04.01.05.</t>
  </si>
  <si>
    <t>05.01.</t>
  </si>
  <si>
    <t>05.01.01.</t>
  </si>
  <si>
    <t>05.01.02.</t>
  </si>
  <si>
    <t>CAPÍTOL 06.- Despeses generals</t>
  </si>
  <si>
    <t>06.01.</t>
  </si>
  <si>
    <t>Assegurances</t>
  </si>
  <si>
    <t>06.01.01.</t>
  </si>
  <si>
    <t>06.01.02.</t>
  </si>
  <si>
    <t>06.01.03.</t>
  </si>
  <si>
    <t>Material d'oficina</t>
  </si>
  <si>
    <t>06.01.04.</t>
  </si>
  <si>
    <t>06.01.05.</t>
  </si>
  <si>
    <t>06.01.06.</t>
  </si>
  <si>
    <t>06.01.07.</t>
  </si>
  <si>
    <t>CAPÍTOL 03.- Despeses de producció</t>
  </si>
  <si>
    <t>TOTAL PRESSUPOST</t>
  </si>
  <si>
    <t>% BENEFICI INDUSTRIAL</t>
  </si>
  <si>
    <t>IMPORT A LIQUIDAR</t>
  </si>
  <si>
    <t xml:space="preserve">Nombre de temporades de projecte
</t>
  </si>
  <si>
    <t>Nombre de capítols</t>
  </si>
  <si>
    <t>Durada (en minuts)</t>
  </si>
  <si>
    <t>Setmanal</t>
  </si>
  <si>
    <t>Cap de setmana</t>
  </si>
  <si>
    <t>Especials</t>
  </si>
  <si>
    <t>Web</t>
  </si>
  <si>
    <t>Canal:</t>
  </si>
  <si>
    <t>COST PER TEMPORADA</t>
  </si>
  <si>
    <t xml:space="preserve">OBSERVACIONS </t>
  </si>
  <si>
    <t>Subtotal</t>
  </si>
  <si>
    <t>Fulls</t>
  </si>
  <si>
    <t>Capítol 1</t>
  </si>
  <si>
    <t>Capítol 2</t>
  </si>
  <si>
    <t>Capítol 3</t>
  </si>
  <si>
    <t>Capítol 4</t>
  </si>
  <si>
    <t>Capítol 5</t>
  </si>
  <si>
    <t>Capítol 6</t>
  </si>
  <si>
    <t>Impressió Full de Realitats</t>
  </si>
  <si>
    <t>COST DE LA PRODUCCIÓ ....................</t>
  </si>
  <si>
    <t>ICat</t>
  </si>
  <si>
    <t>Impressió Full de Pressupostos</t>
  </si>
  <si>
    <t>BENEFICI INDUSTRIAL</t>
  </si>
  <si>
    <t xml:space="preserve">COST TOTAL </t>
  </si>
  <si>
    <t>S.S.</t>
  </si>
  <si>
    <t>L-TF L-TT A</t>
  </si>
  <si>
    <t>%</t>
  </si>
  <si>
    <t>L-TF</t>
  </si>
  <si>
    <t>L-TT</t>
  </si>
  <si>
    <t>A</t>
  </si>
  <si>
    <t>Calculs SS</t>
  </si>
  <si>
    <t xml:space="preserve">Import </t>
  </si>
  <si>
    <t>Percentage</t>
  </si>
  <si>
    <t>Tope</t>
  </si>
  <si>
    <t xml:space="preserve">Quota solidaritat </t>
  </si>
  <si>
    <t>Des de</t>
  </si>
  <si>
    <t>fins</t>
  </si>
  <si>
    <t>% Empresa</t>
  </si>
  <si>
    <t>Tram 1</t>
  </si>
  <si>
    <t>Tram 2</t>
  </si>
  <si>
    <t>Tram 3</t>
  </si>
  <si>
    <t>04.01.06.</t>
  </si>
  <si>
    <t>Grafisme</t>
  </si>
  <si>
    <t>Serveis artístics</t>
  </si>
  <si>
    <t>CAPÍTOL  05.- Cost de promoció</t>
  </si>
  <si>
    <t>Peces per xarxes</t>
  </si>
  <si>
    <t>Peces de promoció</t>
  </si>
  <si>
    <t>PRES. ARRENCADA</t>
  </si>
  <si>
    <t>TOTAL PRESSUPOST PRODUCCIÓ</t>
  </si>
  <si>
    <t>TOTAL PRESSUPOST ARRENCADA</t>
  </si>
  <si>
    <t>TIPUS DE PRODUCCIÓ:</t>
  </si>
  <si>
    <t>Persona física</t>
  </si>
  <si>
    <t>Productora amb producció associada</t>
  </si>
  <si>
    <t>Productora amb producció híbrida</t>
  </si>
  <si>
    <t>Grafismes</t>
  </si>
  <si>
    <t>CAPÍTOL  05.- Cost de Promoció</t>
  </si>
  <si>
    <t>ARRENCADA</t>
  </si>
  <si>
    <t>01.02.07.</t>
  </si>
  <si>
    <t>Despeses generals de promoció</t>
  </si>
  <si>
    <t>Community Manager</t>
  </si>
  <si>
    <t>CAPÍTOL 07.- Altres Despeses generals</t>
  </si>
  <si>
    <t>07.01.</t>
  </si>
  <si>
    <t>Despeses financeres</t>
  </si>
  <si>
    <t>Despeses especials</t>
  </si>
  <si>
    <t>Imprevistos</t>
  </si>
  <si>
    <t>TOTAL PRODUCCIÓ</t>
  </si>
  <si>
    <t>Producció associada de tira diària temporada sencera</t>
  </si>
  <si>
    <t>07.01.01.</t>
  </si>
  <si>
    <t>07.01.02.</t>
  </si>
  <si>
    <t>07.01.03.</t>
  </si>
  <si>
    <t>07.01.04.</t>
  </si>
  <si>
    <t>Despeses Generals</t>
  </si>
  <si>
    <t>Altres Despeses Generals</t>
  </si>
  <si>
    <t>Despeses d'arrencada</t>
  </si>
  <si>
    <t>Lloguer Espais 3CAT</t>
  </si>
  <si>
    <t>Lloguer Oficina</t>
  </si>
  <si>
    <t>Lloguer espais 3Cat</t>
  </si>
  <si>
    <t>07.01.05.</t>
  </si>
  <si>
    <t>Premis concursos</t>
  </si>
  <si>
    <t>Actualització a: 07/07/2026</t>
  </si>
  <si>
    <t>01.01.20.</t>
  </si>
  <si>
    <t>01.03.03.</t>
  </si>
  <si>
    <t>Altres retribucions</t>
  </si>
  <si>
    <t>04.01.07.</t>
  </si>
  <si>
    <t>04.01.08.</t>
  </si>
  <si>
    <t>07.01.06.</t>
  </si>
  <si>
    <t>07.01.07.</t>
  </si>
  <si>
    <t>07.01.08.</t>
  </si>
  <si>
    <t>07.01.09.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</si>
</sst>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;\-#,##0;\-"/>
    <numFmt numFmtId="165" formatCode="#,##0_ ;[Red]\-#,##0\ "/>
    <numFmt numFmtId="166" formatCode="0.00_ ;[Red]\-0.00\ "/>
    <numFmt numFmtId="167" formatCode="dd/mm/yyyy;@"/>
  </numFmts>
  <fonts count="59" x14ac:knownFonts="1">
    <font>
      <sz val="11"/>
      <color theme="1"/>
      <name val="Calibri"/>
      <family val="2"/>
      <scheme val="minor"/>
    </font>
    <font>
      <sz val="9"/>
      <color indexed="18"/>
      <name val="Arial"/>
      <family val="2"/>
    </font>
    <font>
      <b/>
      <sz val="9"/>
      <color indexed="18"/>
      <name val="Arial"/>
      <family val="2"/>
    </font>
    <font>
      <b/>
      <i/>
      <sz val="9"/>
      <color indexed="18"/>
      <name val="Arial"/>
      <family val="2"/>
    </font>
    <font>
      <b/>
      <sz val="7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color indexed="18"/>
      <name val="Arial"/>
      <family val="2"/>
    </font>
    <font>
      <b/>
      <sz val="16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22"/>
      <color rgb="FF000099"/>
      <name val="Calibri"/>
      <family val="2"/>
      <scheme val="minor"/>
    </font>
    <font>
      <b/>
      <sz val="9"/>
      <color rgb="FFFF0000"/>
      <name val="Arial"/>
      <family val="2"/>
    </font>
    <font>
      <b/>
      <sz val="14"/>
      <color indexed="18"/>
      <name val="Arial"/>
      <family val="2"/>
    </font>
    <font>
      <sz val="11"/>
      <color theme="0"/>
      <name val="Calibri"/>
      <family val="2"/>
      <scheme val="minor"/>
    </font>
    <font>
      <sz val="14"/>
      <color indexed="21"/>
      <name val="Verdan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color indexed="9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i/>
      <sz val="14"/>
      <color indexed="12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4"/>
      <color indexed="56"/>
      <name val="Arial"/>
      <family val="2"/>
    </font>
    <font>
      <b/>
      <u val="singleAccounting"/>
      <sz val="18"/>
      <name val="Arial"/>
      <family val="2"/>
    </font>
    <font>
      <b/>
      <sz val="10"/>
      <name val="Arial"/>
      <family val="2"/>
    </font>
    <font>
      <b/>
      <i/>
      <u/>
      <sz val="22"/>
      <name val="Arial"/>
      <family val="2"/>
    </font>
    <font>
      <b/>
      <sz val="20"/>
      <color indexed="8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sz val="11"/>
      <name val="Calibri"/>
      <family val="2"/>
      <scheme val="minor"/>
    </font>
    <font>
      <b/>
      <sz val="11"/>
      <color indexed="18"/>
      <name val="Arial"/>
      <family val="2"/>
    </font>
    <font>
      <b/>
      <i/>
      <u/>
      <sz val="14"/>
      <color indexed="18"/>
      <name val="Arial"/>
      <family val="2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sz val="11"/>
      <color indexed="18"/>
      <name val="Arial"/>
      <family val="2"/>
    </font>
    <font>
      <sz val="10"/>
      <color rgb="FFFF0000"/>
      <name val="Arial"/>
      <family val="2"/>
    </font>
    <font>
      <b/>
      <sz val="14"/>
      <color rgb="FF000099"/>
      <name val="Arial"/>
      <family val="2"/>
    </font>
    <font>
      <b/>
      <sz val="9"/>
      <color rgb="FF000099"/>
      <name val="Arial"/>
      <family val="2"/>
    </font>
    <font>
      <b/>
      <sz val="12"/>
      <color rgb="FF000099"/>
      <name val="Arial"/>
      <family val="2"/>
    </font>
    <font>
      <sz val="9"/>
      <color rgb="FF000099"/>
      <name val="Arial"/>
      <family val="2"/>
    </font>
    <font>
      <sz val="11"/>
      <color rgb="FF000099"/>
      <name val="Calibri"/>
      <family val="2"/>
      <scheme val="minor"/>
    </font>
    <font>
      <b/>
      <sz val="11"/>
      <color rgb="FF000099"/>
      <name val="Calibri"/>
      <family val="2"/>
      <scheme val="minor"/>
    </font>
    <font>
      <sz val="11"/>
      <color rgb="FF000099"/>
      <name val="Arial"/>
      <family val="2"/>
    </font>
    <font>
      <b/>
      <sz val="10"/>
      <color theme="5" tint="-0.249977111117893"/>
      <name val="Calibri"/>
      <family val="2"/>
      <scheme val="minor"/>
    </font>
    <font>
      <b/>
      <sz val="8"/>
      <color theme="5" tint="-0.249977111117893"/>
      <name val="Calibri"/>
      <family val="2"/>
      <scheme val="minor"/>
    </font>
    <font>
      <b/>
      <i/>
      <u/>
      <sz val="16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8"/>
      <color indexed="81"/>
      <name val="Tahoma"/>
      <family val="2"/>
    </font>
    <font>
      <b/>
      <sz val="20"/>
      <color theme="5"/>
      <name val="Arial"/>
      <family val="2"/>
    </font>
    <font>
      <b/>
      <sz val="11"/>
      <color indexed="56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18"/>
      </left>
      <right style="thin">
        <color indexed="18"/>
      </right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80"/>
      </left>
      <right/>
      <top style="medium">
        <color rgb="FF000080"/>
      </top>
      <bottom style="medium">
        <color rgb="FF000080"/>
      </bottom>
      <diagonal/>
    </border>
    <border>
      <left/>
      <right/>
      <top style="medium">
        <color rgb="FF000080"/>
      </top>
      <bottom style="medium">
        <color rgb="FF000080"/>
      </bottom>
      <diagonal/>
    </border>
    <border>
      <left/>
      <right style="medium">
        <color rgb="FF000080"/>
      </right>
      <top style="medium">
        <color rgb="FF000080"/>
      </top>
      <bottom style="medium">
        <color rgb="FF000080"/>
      </bottom>
      <diagonal/>
    </border>
    <border>
      <left style="medium">
        <color rgb="FF000080"/>
      </left>
      <right/>
      <top/>
      <bottom/>
      <diagonal/>
    </border>
    <border>
      <left style="medium">
        <color rgb="FF000080"/>
      </left>
      <right/>
      <top/>
      <bottom style="medium">
        <color rgb="FF000080"/>
      </bottom>
      <diagonal/>
    </border>
    <border>
      <left/>
      <right/>
      <top/>
      <bottom style="medium">
        <color rgb="FF000080"/>
      </bottom>
      <diagonal/>
    </border>
    <border>
      <left/>
      <right style="medium">
        <color rgb="FF000080"/>
      </right>
      <top/>
      <bottom style="medium">
        <color rgb="FF000080"/>
      </bottom>
      <diagonal/>
    </border>
    <border>
      <left/>
      <right style="medium">
        <color rgb="FF000080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rgb="FF000099"/>
      </bottom>
      <diagonal/>
    </border>
    <border>
      <left style="thin">
        <color indexed="64"/>
      </left>
      <right/>
      <top style="medium">
        <color indexed="64"/>
      </top>
      <bottom style="medium">
        <color rgb="FF000099"/>
      </bottom>
      <diagonal/>
    </border>
    <border>
      <left style="thin">
        <color indexed="64"/>
      </left>
      <right style="medium">
        <color rgb="FF000099"/>
      </right>
      <top style="medium">
        <color indexed="64"/>
      </top>
      <bottom style="medium">
        <color rgb="FF00009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1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18"/>
      </right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18"/>
      </top>
      <bottom style="medium">
        <color indexed="1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0" fontId="17" fillId="6" borderId="0" applyNumberFormat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291">
    <xf numFmtId="0" fontId="0" fillId="0" borderId="0" xfId="0"/>
    <xf numFmtId="0" fontId="5" fillId="4" borderId="0" xfId="0" applyFont="1" applyFill="1"/>
    <xf numFmtId="0" fontId="2" fillId="4" borderId="0" xfId="0" applyFont="1" applyFill="1"/>
    <xf numFmtId="0" fontId="8" fillId="0" borderId="0" xfId="0" applyFont="1"/>
    <xf numFmtId="0" fontId="21" fillId="0" borderId="0" xfId="0" applyFont="1" applyAlignment="1">
      <alignment horizontal="right" vertical="center" wrapText="1"/>
    </xf>
    <xf numFmtId="0" fontId="22" fillId="0" borderId="0" xfId="0" applyFont="1"/>
    <xf numFmtId="0" fontId="8" fillId="0" borderId="0" xfId="0" quotePrefix="1" applyFont="1"/>
    <xf numFmtId="0" fontId="35" fillId="0" borderId="1" xfId="0" applyFont="1" applyBorder="1" applyAlignment="1" applyProtection="1">
      <alignment horizontal="center"/>
      <protection locked="0"/>
    </xf>
    <xf numFmtId="0" fontId="1" fillId="0" borderId="0" xfId="0" applyFont="1"/>
    <xf numFmtId="4" fontId="1" fillId="0" borderId="0" xfId="0" applyNumberFormat="1" applyFont="1"/>
    <xf numFmtId="0" fontId="10" fillId="0" borderId="0" xfId="0" applyFont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0" fontId="2" fillId="0" borderId="0" xfId="0" applyFont="1"/>
    <xf numFmtId="4" fontId="1" fillId="9" borderId="0" xfId="0" quotePrefix="1" applyNumberFormat="1" applyFont="1" applyFill="1"/>
    <xf numFmtId="4" fontId="2" fillId="5" borderId="16" xfId="0" applyNumberFormat="1" applyFont="1" applyFill="1" applyBorder="1"/>
    <xf numFmtId="0" fontId="1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11" borderId="0" xfId="0" applyFont="1" applyFill="1"/>
    <xf numFmtId="4" fontId="2" fillId="11" borderId="0" xfId="0" applyNumberFormat="1" applyFont="1" applyFill="1"/>
    <xf numFmtId="0" fontId="38" fillId="4" borderId="0" xfId="0" applyFont="1" applyFill="1" applyAlignment="1">
      <alignment horizontal="left"/>
    </xf>
    <xf numFmtId="0" fontId="5" fillId="0" borderId="0" xfId="0" applyFont="1"/>
    <xf numFmtId="0" fontId="2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4" fillId="4" borderId="0" xfId="0" applyFont="1" applyFill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0" xfId="0" applyFont="1" applyFill="1"/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6" fillId="10" borderId="0" xfId="0" applyFont="1" applyFill="1" applyAlignment="1">
      <alignment horizontal="left"/>
    </xf>
    <xf numFmtId="0" fontId="39" fillId="10" borderId="0" xfId="0" applyFont="1" applyFill="1"/>
    <xf numFmtId="0" fontId="16" fillId="10" borderId="0" xfId="0" applyFont="1" applyFill="1"/>
    <xf numFmtId="0" fontId="0" fillId="8" borderId="0" xfId="0" applyFill="1"/>
    <xf numFmtId="164" fontId="18" fillId="2" borderId="0" xfId="1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7" fillId="11" borderId="0" xfId="0" applyFont="1" applyFill="1" applyAlignment="1">
      <alignment horizontal="right"/>
    </xf>
    <xf numFmtId="0" fontId="37" fillId="11" borderId="0" xfId="0" applyFont="1" applyFill="1" applyAlignment="1">
      <alignment horizontal="left"/>
    </xf>
    <xf numFmtId="0" fontId="1" fillId="11" borderId="0" xfId="0" applyFont="1" applyFill="1" applyAlignment="1">
      <alignment horizontal="center"/>
    </xf>
    <xf numFmtId="0" fontId="39" fillId="10" borderId="0" xfId="0" applyFont="1" applyFill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34" fillId="0" borderId="0" xfId="0" applyFont="1" applyAlignment="1">
      <alignment horizontal="center" vertical="center" wrapText="1"/>
    </xf>
    <xf numFmtId="0" fontId="8" fillId="0" borderId="13" xfId="0" applyFont="1" applyBorder="1"/>
    <xf numFmtId="0" fontId="20" fillId="0" borderId="0" xfId="0" applyFont="1"/>
    <xf numFmtId="0" fontId="7" fillId="0" borderId="0" xfId="0" applyFont="1"/>
    <xf numFmtId="0" fontId="23" fillId="0" borderId="0" xfId="0" applyFont="1"/>
    <xf numFmtId="0" fontId="26" fillId="0" borderId="0" xfId="0" applyFont="1" applyAlignment="1">
      <alignment horizontal="left"/>
    </xf>
    <xf numFmtId="14" fontId="26" fillId="0" borderId="1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6" fillId="0" borderId="0" xfId="0" applyFont="1"/>
    <xf numFmtId="3" fontId="23" fillId="0" borderId="0" xfId="0" applyNumberFormat="1" applyFont="1"/>
    <xf numFmtId="0" fontId="2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14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right"/>
    </xf>
    <xf numFmtId="165" fontId="30" fillId="0" borderId="2" xfId="0" applyNumberFormat="1" applyFont="1" applyBorder="1"/>
    <xf numFmtId="4" fontId="1" fillId="7" borderId="9" xfId="0" applyNumberFormat="1" applyFont="1" applyFill="1" applyBorder="1" applyAlignment="1">
      <alignment horizontal="right"/>
    </xf>
    <xf numFmtId="4" fontId="1" fillId="7" borderId="19" xfId="0" applyNumberFormat="1" applyFont="1" applyFill="1" applyBorder="1" applyAlignment="1">
      <alignment horizontal="right"/>
    </xf>
    <xf numFmtId="0" fontId="42" fillId="0" borderId="0" xfId="0" applyFont="1"/>
    <xf numFmtId="0" fontId="15" fillId="0" borderId="0" xfId="0" applyFont="1"/>
    <xf numFmtId="4" fontId="2" fillId="0" borderId="0" xfId="0" applyNumberFormat="1" applyFont="1"/>
    <xf numFmtId="17" fontId="8" fillId="0" borderId="0" xfId="0" quotePrefix="1" applyNumberFormat="1" applyFont="1"/>
    <xf numFmtId="4" fontId="39" fillId="10" borderId="0" xfId="0" applyNumberFormat="1" applyFont="1" applyFill="1"/>
    <xf numFmtId="0" fontId="33" fillId="0" borderId="0" xfId="0" applyFont="1" applyAlignment="1">
      <alignment vertical="center"/>
    </xf>
    <xf numFmtId="0" fontId="41" fillId="0" borderId="2" xfId="0" applyFont="1" applyBorder="1" applyAlignment="1">
      <alignment vertical="center"/>
    </xf>
    <xf numFmtId="0" fontId="14" fillId="0" borderId="2" xfId="0" applyFont="1" applyBorder="1"/>
    <xf numFmtId="0" fontId="44" fillId="8" borderId="0" xfId="0" applyFont="1" applyFill="1"/>
    <xf numFmtId="0" fontId="0" fillId="8" borderId="0" xfId="0" applyFill="1" applyAlignment="1">
      <alignment horizontal="left" vertical="center"/>
    </xf>
    <xf numFmtId="0" fontId="48" fillId="8" borderId="0" xfId="0" applyFont="1" applyFill="1"/>
    <xf numFmtId="0" fontId="46" fillId="8" borderId="26" xfId="0" applyFont="1" applyFill="1" applyBorder="1"/>
    <xf numFmtId="0" fontId="47" fillId="8" borderId="27" xfId="0" applyFont="1" applyFill="1" applyBorder="1" applyAlignment="1">
      <alignment horizontal="left" vertical="center"/>
    </xf>
    <xf numFmtId="0" fontId="46" fillId="8" borderId="22" xfId="0" applyFont="1" applyFill="1" applyBorder="1"/>
    <xf numFmtId="0" fontId="47" fillId="8" borderId="23" xfId="0" applyFont="1" applyFill="1" applyBorder="1" applyAlignment="1">
      <alignment horizontal="left" vertical="center"/>
    </xf>
    <xf numFmtId="166" fontId="48" fillId="8" borderId="0" xfId="0" applyNumberFormat="1" applyFont="1" applyFill="1" applyAlignment="1">
      <alignment horizontal="right"/>
    </xf>
    <xf numFmtId="166" fontId="46" fillId="8" borderId="0" xfId="0" applyNumberFormat="1" applyFont="1" applyFill="1" applyAlignment="1">
      <alignment horizontal="right"/>
    </xf>
    <xf numFmtId="166" fontId="48" fillId="8" borderId="29" xfId="0" applyNumberFormat="1" applyFont="1" applyFill="1" applyBorder="1" applyAlignment="1">
      <alignment horizontal="right"/>
    </xf>
    <xf numFmtId="166" fontId="46" fillId="8" borderId="29" xfId="0" applyNumberFormat="1" applyFont="1" applyFill="1" applyBorder="1" applyAlignment="1">
      <alignment horizontal="right"/>
    </xf>
    <xf numFmtId="0" fontId="51" fillId="8" borderId="23" xfId="0" applyFont="1" applyFill="1" applyBorder="1" applyAlignment="1">
      <alignment horizontal="center" vertical="center"/>
    </xf>
    <xf numFmtId="0" fontId="51" fillId="8" borderId="24" xfId="0" applyFont="1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2" fillId="5" borderId="31" xfId="0" applyFont="1" applyFill="1" applyBorder="1" applyAlignment="1">
      <alignment horizontal="right"/>
    </xf>
    <xf numFmtId="0" fontId="1" fillId="5" borderId="31" xfId="0" applyFont="1" applyFill="1" applyBorder="1"/>
    <xf numFmtId="0" fontId="1" fillId="5" borderId="31" xfId="0" applyFont="1" applyFill="1" applyBorder="1" applyAlignment="1">
      <alignment horizontal="center"/>
    </xf>
    <xf numFmtId="4" fontId="2" fillId="5" borderId="31" xfId="0" applyNumberFormat="1" applyFont="1" applyFill="1" applyBorder="1"/>
    <xf numFmtId="0" fontId="30" fillId="3" borderId="30" xfId="0" applyFont="1" applyFill="1" applyBorder="1" applyProtection="1">
      <protection locked="0"/>
    </xf>
    <xf numFmtId="0" fontId="6" fillId="3" borderId="30" xfId="0" applyFont="1" applyFill="1" applyBorder="1" applyAlignment="1" applyProtection="1">
      <alignment horizontal="left"/>
      <protection locked="0"/>
    </xf>
    <xf numFmtId="0" fontId="2" fillId="9" borderId="32" xfId="0" applyFont="1" applyFill="1" applyBorder="1" applyAlignment="1">
      <alignment horizontal="left"/>
    </xf>
    <xf numFmtId="0" fontId="2" fillId="9" borderId="32" xfId="0" applyFont="1" applyFill="1" applyBorder="1"/>
    <xf numFmtId="0" fontId="1" fillId="9" borderId="32" xfId="0" applyFont="1" applyFill="1" applyBorder="1" applyProtection="1">
      <protection locked="0"/>
    </xf>
    <xf numFmtId="0" fontId="1" fillId="9" borderId="32" xfId="0" applyFont="1" applyFill="1" applyBorder="1" applyAlignment="1" applyProtection="1">
      <alignment horizontal="center"/>
      <protection locked="0"/>
    </xf>
    <xf numFmtId="4" fontId="1" fillId="9" borderId="32" xfId="0" applyNumberFormat="1" applyFont="1" applyFill="1" applyBorder="1" applyProtection="1">
      <protection locked="0"/>
    </xf>
    <xf numFmtId="4" fontId="1" fillId="9" borderId="32" xfId="0" quotePrefix="1" applyNumberFormat="1" applyFont="1" applyFill="1" applyBorder="1"/>
    <xf numFmtId="4" fontId="1" fillId="9" borderId="32" xfId="0" applyNumberFormat="1" applyFont="1" applyFill="1" applyBorder="1"/>
    <xf numFmtId="0" fontId="2" fillId="0" borderId="32" xfId="0" applyFont="1" applyBorder="1" applyAlignment="1">
      <alignment horizontal="left"/>
    </xf>
    <xf numFmtId="0" fontId="1" fillId="0" borderId="32" xfId="0" applyFont="1" applyBorder="1" applyProtection="1">
      <protection locked="0"/>
    </xf>
    <xf numFmtId="4" fontId="1" fillId="0" borderId="32" xfId="0" applyNumberFormat="1" applyFont="1" applyBorder="1" applyProtection="1">
      <protection locked="0"/>
    </xf>
    <xf numFmtId="0" fontId="1" fillId="0" borderId="32" xfId="0" applyFont="1" applyBorder="1" applyAlignment="1" applyProtection="1">
      <alignment horizontal="center"/>
      <protection locked="0"/>
    </xf>
    <xf numFmtId="0" fontId="2" fillId="9" borderId="33" xfId="0" applyFont="1" applyFill="1" applyBorder="1" applyAlignment="1">
      <alignment horizontal="left"/>
    </xf>
    <xf numFmtId="0" fontId="2" fillId="9" borderId="33" xfId="0" applyFont="1" applyFill="1" applyBorder="1"/>
    <xf numFmtId="0" fontId="1" fillId="9" borderId="33" xfId="0" applyFont="1" applyFill="1" applyBorder="1" applyProtection="1">
      <protection locked="0"/>
    </xf>
    <xf numFmtId="0" fontId="1" fillId="9" borderId="33" xfId="0" applyFont="1" applyFill="1" applyBorder="1" applyAlignment="1" applyProtection="1">
      <alignment horizontal="center"/>
      <protection locked="0"/>
    </xf>
    <xf numFmtId="4" fontId="1" fillId="9" borderId="33" xfId="0" applyNumberFormat="1" applyFont="1" applyFill="1" applyBorder="1" applyProtection="1">
      <protection locked="0"/>
    </xf>
    <xf numFmtId="4" fontId="1" fillId="9" borderId="33" xfId="0" quotePrefix="1" applyNumberFormat="1" applyFont="1" applyFill="1" applyBorder="1"/>
    <xf numFmtId="4" fontId="1" fillId="9" borderId="33" xfId="0" applyNumberFormat="1" applyFont="1" applyFill="1" applyBorder="1"/>
    <xf numFmtId="0" fontId="2" fillId="0" borderId="32" xfId="0" applyFont="1" applyBorder="1"/>
    <xf numFmtId="0" fontId="2" fillId="4" borderId="32" xfId="0" applyFont="1" applyFill="1" applyBorder="1"/>
    <xf numFmtId="0" fontId="2" fillId="9" borderId="34" xfId="0" applyFont="1" applyFill="1" applyBorder="1"/>
    <xf numFmtId="0" fontId="2" fillId="4" borderId="34" xfId="0" applyFont="1" applyFill="1" applyBorder="1"/>
    <xf numFmtId="0" fontId="33" fillId="0" borderId="3" xfId="0" applyFont="1" applyBorder="1" applyAlignment="1">
      <alignment horizontal="right"/>
    </xf>
    <xf numFmtId="0" fontId="33" fillId="0" borderId="35" xfId="0" applyFont="1" applyBorder="1" applyAlignment="1">
      <alignment horizontal="right"/>
    </xf>
    <xf numFmtId="0" fontId="33" fillId="0" borderId="5" xfId="0" applyFont="1" applyBorder="1" applyAlignment="1">
      <alignment horizontal="right"/>
    </xf>
    <xf numFmtId="0" fontId="33" fillId="0" borderId="0" xfId="0" applyFont="1" applyAlignment="1">
      <alignment horizontal="right" vertical="center"/>
    </xf>
    <xf numFmtId="165" fontId="30" fillId="0" borderId="15" xfId="0" applyNumberFormat="1" applyFont="1" applyBorder="1"/>
    <xf numFmtId="14" fontId="8" fillId="0" borderId="17" xfId="0" applyNumberFormat="1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31" xfId="0" applyFont="1" applyBorder="1" applyAlignment="1" applyProtection="1">
      <alignment horizontal="left"/>
      <protection locked="0"/>
    </xf>
    <xf numFmtId="0" fontId="27" fillId="9" borderId="20" xfId="0" applyFont="1" applyFill="1" applyBorder="1" applyAlignment="1">
      <alignment horizontal="center" vertical="center" wrapText="1"/>
    </xf>
    <xf numFmtId="0" fontId="8" fillId="0" borderId="5" xfId="0" applyFont="1" applyBorder="1"/>
    <xf numFmtId="4" fontId="23" fillId="0" borderId="6" xfId="0" applyNumberFormat="1" applyFont="1" applyBorder="1" applyProtection="1">
      <protection locked="0"/>
    </xf>
    <xf numFmtId="0" fontId="8" fillId="0" borderId="3" xfId="0" applyFont="1" applyBorder="1" applyAlignment="1">
      <alignment horizontal="right" vertical="center"/>
    </xf>
    <xf numFmtId="167" fontId="23" fillId="0" borderId="4" xfId="0" applyNumberFormat="1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right"/>
    </xf>
    <xf numFmtId="167" fontId="23" fillId="0" borderId="6" xfId="0" applyNumberFormat="1" applyFont="1" applyBorder="1" applyAlignment="1" applyProtection="1">
      <alignment horizontal="center" vertical="center"/>
      <protection locked="0"/>
    </xf>
    <xf numFmtId="4" fontId="1" fillId="9" borderId="0" xfId="0" applyNumberFormat="1" applyFont="1" applyFill="1"/>
    <xf numFmtId="0" fontId="6" fillId="3" borderId="30" xfId="0" applyFont="1" applyFill="1" applyBorder="1" applyAlignment="1">
      <alignment horizontal="left"/>
    </xf>
    <xf numFmtId="4" fontId="37" fillId="11" borderId="0" xfId="0" applyNumberFormat="1" applyFont="1" applyFill="1" applyAlignment="1">
      <alignment horizontal="right"/>
    </xf>
    <xf numFmtId="4" fontId="1" fillId="9" borderId="0" xfId="0" applyNumberFormat="1" applyFont="1" applyFill="1" applyAlignment="1" applyProtection="1">
      <alignment horizontal="right"/>
      <protection locked="0"/>
    </xf>
    <xf numFmtId="4" fontId="1" fillId="8" borderId="0" xfId="0" applyNumberFormat="1" applyFont="1" applyFill="1" applyAlignment="1" applyProtection="1">
      <alignment horizontal="right"/>
      <protection locked="0"/>
    </xf>
    <xf numFmtId="4" fontId="1" fillId="9" borderId="0" xfId="0" applyNumberFormat="1" applyFont="1" applyFill="1" applyProtection="1">
      <protection locked="0"/>
    </xf>
    <xf numFmtId="4" fontId="1" fillId="8" borderId="0" xfId="0" applyNumberFormat="1" applyFont="1" applyFill="1" applyProtection="1">
      <protection locked="0"/>
    </xf>
    <xf numFmtId="4" fontId="5" fillId="0" borderId="0" xfId="0" applyNumberFormat="1" applyFont="1"/>
    <xf numFmtId="0" fontId="9" fillId="4" borderId="0" xfId="0" applyFont="1" applyFill="1" applyAlignment="1">
      <alignment horizontal="left" vertical="center"/>
    </xf>
    <xf numFmtId="0" fontId="52" fillId="5" borderId="1" xfId="0" applyFont="1" applyFill="1" applyBorder="1" applyAlignment="1">
      <alignment horizontal="center" vertical="center"/>
    </xf>
    <xf numFmtId="0" fontId="53" fillId="5" borderId="1" xfId="0" applyFont="1" applyFill="1" applyBorder="1" applyAlignment="1">
      <alignment vertical="center"/>
    </xf>
    <xf numFmtId="0" fontId="14" fillId="0" borderId="2" xfId="0" applyFont="1" applyBorder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2" fillId="8" borderId="32" xfId="0" applyFont="1" applyFill="1" applyBorder="1"/>
    <xf numFmtId="0" fontId="1" fillId="8" borderId="32" xfId="0" applyFont="1" applyFill="1" applyBorder="1" applyProtection="1">
      <protection locked="0"/>
    </xf>
    <xf numFmtId="4" fontId="1" fillId="8" borderId="32" xfId="0" applyNumberFormat="1" applyFont="1" applyFill="1" applyBorder="1" applyProtection="1">
      <protection locked="0"/>
    </xf>
    <xf numFmtId="0" fontId="1" fillId="8" borderId="32" xfId="0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center" wrapText="1"/>
    </xf>
    <xf numFmtId="0" fontId="2" fillId="8" borderId="32" xfId="0" applyFont="1" applyFill="1" applyBorder="1" applyAlignment="1">
      <alignment horizontal="left"/>
    </xf>
    <xf numFmtId="0" fontId="2" fillId="8" borderId="34" xfId="0" applyFont="1" applyFill="1" applyBorder="1"/>
    <xf numFmtId="0" fontId="1" fillId="8" borderId="0" xfId="0" applyFont="1" applyFill="1"/>
    <xf numFmtId="0" fontId="0" fillId="8" borderId="0" xfId="0" applyFill="1" applyAlignment="1">
      <alignment horizontal="center"/>
    </xf>
    <xf numFmtId="0" fontId="16" fillId="8" borderId="0" xfId="0" applyFont="1" applyFill="1" applyAlignment="1">
      <alignment horizontal="left"/>
    </xf>
    <xf numFmtId="4" fontId="39" fillId="8" borderId="0" xfId="0" applyNumberFormat="1" applyFont="1" applyFill="1" applyAlignment="1">
      <alignment horizontal="right"/>
    </xf>
    <xf numFmtId="0" fontId="2" fillId="9" borderId="32" xfId="0" applyFont="1" applyFill="1" applyBorder="1" applyProtection="1">
      <protection locked="0"/>
    </xf>
    <xf numFmtId="0" fontId="2" fillId="8" borderId="32" xfId="0" applyFont="1" applyFill="1" applyBorder="1" applyProtection="1">
      <protection locked="0"/>
    </xf>
    <xf numFmtId="0" fontId="7" fillId="0" borderId="11" xfId="0" applyFont="1" applyBorder="1"/>
    <xf numFmtId="0" fontId="8" fillId="0" borderId="39" xfId="0" applyFont="1" applyBorder="1"/>
    <xf numFmtId="14" fontId="26" fillId="0" borderId="40" xfId="0" applyNumberFormat="1" applyFont="1" applyBorder="1" applyAlignment="1">
      <alignment horizontal="center"/>
    </xf>
    <xf numFmtId="14" fontId="26" fillId="0" borderId="0" xfId="0" applyNumberFormat="1" applyFont="1" applyAlignment="1" applyProtection="1">
      <alignment horizontal="center"/>
      <protection locked="0"/>
    </xf>
    <xf numFmtId="7" fontId="28" fillId="12" borderId="21" xfId="2" quotePrefix="1" applyNumberFormat="1" applyFont="1" applyFill="1" applyBorder="1" applyAlignment="1" applyProtection="1">
      <alignment horizontal="right" vertic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4" fillId="0" borderId="0" xfId="0" applyFont="1"/>
    <xf numFmtId="0" fontId="55" fillId="0" borderId="0" xfId="0" applyFont="1"/>
    <xf numFmtId="0" fontId="55" fillId="0" borderId="0" xfId="0" applyFont="1" applyAlignment="1">
      <alignment horizontal="center"/>
    </xf>
    <xf numFmtId="4" fontId="46" fillId="8" borderId="25" xfId="0" applyNumberFormat="1" applyFont="1" applyFill="1" applyBorder="1"/>
    <xf numFmtId="0" fontId="45" fillId="8" borderId="25" xfId="0" applyFont="1" applyFill="1" applyBorder="1" applyAlignment="1">
      <alignment horizontal="center" vertical="top"/>
    </xf>
    <xf numFmtId="0" fontId="49" fillId="8" borderId="25" xfId="0" applyFont="1" applyFill="1" applyBorder="1"/>
    <xf numFmtId="0" fontId="49" fillId="8" borderId="0" xfId="0" applyFont="1" applyFill="1"/>
    <xf numFmtId="166" fontId="49" fillId="8" borderId="0" xfId="0" applyNumberFormat="1" applyFont="1" applyFill="1"/>
    <xf numFmtId="166" fontId="49" fillId="8" borderId="29" xfId="0" applyNumberFormat="1" applyFont="1" applyFill="1" applyBorder="1"/>
    <xf numFmtId="0" fontId="50" fillId="8" borderId="0" xfId="0" applyFont="1" applyFill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" fillId="4" borderId="0" xfId="0" applyFont="1" applyFill="1"/>
    <xf numFmtId="0" fontId="16" fillId="4" borderId="0" xfId="0" applyFont="1" applyFill="1" applyAlignment="1">
      <alignment horizontal="center" vertical="top"/>
    </xf>
    <xf numFmtId="0" fontId="45" fillId="8" borderId="0" xfId="0" applyFont="1" applyFill="1" applyAlignment="1">
      <alignment horizontal="center" vertical="top"/>
    </xf>
    <xf numFmtId="0" fontId="2" fillId="4" borderId="3" xfId="0" applyFont="1" applyFill="1" applyBorder="1"/>
    <xf numFmtId="0" fontId="9" fillId="4" borderId="41" xfId="0" applyFont="1" applyFill="1" applyBorder="1" applyAlignment="1">
      <alignment horizontal="left" vertical="center"/>
    </xf>
    <xf numFmtId="0" fontId="9" fillId="4" borderId="42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0" fontId="9" fillId="4" borderId="44" xfId="0" applyFont="1" applyFill="1" applyBorder="1" applyAlignment="1">
      <alignment horizontal="center" vertical="center"/>
    </xf>
    <xf numFmtId="0" fontId="2" fillId="4" borderId="45" xfId="0" applyFont="1" applyFill="1" applyBorder="1"/>
    <xf numFmtId="0" fontId="1" fillId="4" borderId="36" xfId="0" applyFont="1" applyFill="1" applyBorder="1"/>
    <xf numFmtId="0" fontId="2" fillId="4" borderId="5" xfId="0" applyFont="1" applyFill="1" applyBorder="1"/>
    <xf numFmtId="0" fontId="1" fillId="4" borderId="46" xfId="0" applyFont="1" applyFill="1" applyBorder="1"/>
    <xf numFmtId="4" fontId="1" fillId="7" borderId="18" xfId="0" applyNumberFormat="1" applyFont="1" applyFill="1" applyBorder="1" applyAlignment="1">
      <alignment horizontal="right"/>
    </xf>
    <xf numFmtId="0" fontId="1" fillId="4" borderId="6" xfId="0" applyFont="1" applyFill="1" applyBorder="1"/>
    <xf numFmtId="0" fontId="5" fillId="4" borderId="20" xfId="0" applyFont="1" applyFill="1" applyBorder="1"/>
    <xf numFmtId="0" fontId="9" fillId="4" borderId="38" xfId="0" applyFont="1" applyFill="1" applyBorder="1"/>
    <xf numFmtId="4" fontId="2" fillId="7" borderId="47" xfId="0" applyNumberFormat="1" applyFont="1" applyFill="1" applyBorder="1" applyAlignment="1">
      <alignment horizontal="right"/>
    </xf>
    <xf numFmtId="0" fontId="9" fillId="4" borderId="21" xfId="0" applyFont="1" applyFill="1" applyBorder="1" applyAlignment="1">
      <alignment horizontal="center"/>
    </xf>
    <xf numFmtId="0" fontId="5" fillId="4" borderId="35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6" fillId="4" borderId="0" xfId="0" applyFont="1" applyFill="1"/>
    <xf numFmtId="0" fontId="27" fillId="13" borderId="20" xfId="0" applyFont="1" applyFill="1" applyBorder="1" applyAlignment="1">
      <alignment horizontal="center" vertical="center" wrapText="1"/>
    </xf>
    <xf numFmtId="7" fontId="28" fillId="13" borderId="21" xfId="2" quotePrefix="1" applyNumberFormat="1" applyFont="1" applyFill="1" applyBorder="1" applyAlignment="1" applyProtection="1">
      <alignment horizontal="right" vertical="center"/>
    </xf>
    <xf numFmtId="0" fontId="33" fillId="8" borderId="3" xfId="0" applyFont="1" applyFill="1" applyBorder="1" applyAlignment="1">
      <alignment horizontal="center"/>
    </xf>
    <xf numFmtId="0" fontId="33" fillId="8" borderId="20" xfId="0" applyFont="1" applyFill="1" applyBorder="1"/>
    <xf numFmtId="0" fontId="8" fillId="13" borderId="37" xfId="0" applyFont="1" applyFill="1" applyBorder="1"/>
    <xf numFmtId="0" fontId="16" fillId="9" borderId="0" xfId="0" applyFont="1" applyFill="1" applyAlignment="1">
      <alignment horizontal="left"/>
    </xf>
    <xf numFmtId="4" fontId="16" fillId="10" borderId="0" xfId="0" applyNumberFormat="1" applyFont="1" applyFill="1"/>
    <xf numFmtId="4" fontId="16" fillId="9" borderId="0" xfId="0" applyNumberFormat="1" applyFont="1" applyFill="1" applyAlignment="1">
      <alignment horizontal="right"/>
    </xf>
    <xf numFmtId="4" fontId="16" fillId="8" borderId="1" xfId="0" applyNumberFormat="1" applyFont="1" applyFill="1" applyBorder="1" applyAlignment="1" applyProtection="1">
      <alignment horizontal="right"/>
      <protection locked="0"/>
    </xf>
    <xf numFmtId="0" fontId="10" fillId="5" borderId="8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" fillId="9" borderId="33" xfId="0" applyFont="1" applyFill="1" applyBorder="1"/>
    <xf numFmtId="0" fontId="1" fillId="8" borderId="32" xfId="0" applyFont="1" applyFill="1" applyBorder="1"/>
    <xf numFmtId="0" fontId="1" fillId="0" borderId="32" xfId="0" applyFont="1" applyBorder="1"/>
    <xf numFmtId="0" fontId="1" fillId="9" borderId="32" xfId="0" applyFont="1" applyFill="1" applyBorder="1"/>
    <xf numFmtId="0" fontId="1" fillId="14" borderId="0" xfId="0" applyFont="1" applyFill="1"/>
    <xf numFmtId="0" fontId="10" fillId="5" borderId="49" xfId="0" applyFont="1" applyFill="1" applyBorder="1" applyAlignment="1">
      <alignment vertical="center"/>
    </xf>
    <xf numFmtId="0" fontId="10" fillId="5" borderId="48" xfId="0" applyFont="1" applyFill="1" applyBorder="1" applyAlignment="1">
      <alignment horizontal="center" vertical="center"/>
    </xf>
    <xf numFmtId="10" fontId="5" fillId="4" borderId="0" xfId="0" applyNumberFormat="1" applyFont="1" applyFill="1"/>
    <xf numFmtId="10" fontId="5" fillId="8" borderId="0" xfId="0" applyNumberFormat="1" applyFont="1" applyFill="1"/>
    <xf numFmtId="0" fontId="5" fillId="8" borderId="0" xfId="0" applyFont="1" applyFill="1"/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right"/>
    </xf>
    <xf numFmtId="4" fontId="5" fillId="4" borderId="0" xfId="0" applyNumberFormat="1" applyFont="1" applyFill="1" applyAlignment="1">
      <alignment horizontal="right"/>
    </xf>
    <xf numFmtId="10" fontId="5" fillId="4" borderId="0" xfId="3" applyNumberFormat="1" applyFont="1" applyFill="1" applyAlignment="1">
      <alignment horizontal="right"/>
    </xf>
    <xf numFmtId="0" fontId="9" fillId="4" borderId="51" xfId="0" applyFont="1" applyFill="1" applyBorder="1" applyAlignment="1">
      <alignment horizontal="center" vertical="center"/>
    </xf>
    <xf numFmtId="4" fontId="2" fillId="5" borderId="0" xfId="0" applyNumberFormat="1" applyFont="1" applyFill="1"/>
    <xf numFmtId="0" fontId="8" fillId="0" borderId="0" xfId="0" applyFont="1" applyProtection="1">
      <protection locked="0"/>
    </xf>
    <xf numFmtId="7" fontId="28" fillId="13" borderId="52" xfId="2" quotePrefix="1" applyNumberFormat="1" applyFont="1" applyFill="1" applyBorder="1" applyAlignment="1" applyProtection="1">
      <alignment horizontal="right" vertical="center"/>
    </xf>
    <xf numFmtId="7" fontId="28" fillId="13" borderId="53" xfId="2" quotePrefix="1" applyNumberFormat="1" applyFont="1" applyFill="1" applyBorder="1" applyAlignment="1" applyProtection="1">
      <alignment horizontal="right" vertical="center"/>
    </xf>
    <xf numFmtId="0" fontId="27" fillId="16" borderId="20" xfId="0" applyFont="1" applyFill="1" applyBorder="1" applyAlignment="1">
      <alignment horizontal="center" vertical="center" wrapText="1"/>
    </xf>
    <xf numFmtId="7" fontId="58" fillId="16" borderId="21" xfId="2" quotePrefix="1" applyNumberFormat="1" applyFont="1" applyFill="1" applyBorder="1" applyAlignment="1" applyProtection="1">
      <alignment horizontal="right" vertical="center"/>
    </xf>
    <xf numFmtId="0" fontId="26" fillId="12" borderId="20" xfId="0" applyFont="1" applyFill="1" applyBorder="1" applyAlignment="1">
      <alignment horizontal="center" vertical="center" wrapText="1"/>
    </xf>
    <xf numFmtId="9" fontId="28" fillId="8" borderId="21" xfId="3" applyFont="1" applyFill="1" applyBorder="1" applyAlignment="1" applyProtection="1">
      <alignment horizontal="right"/>
    </xf>
    <xf numFmtId="7" fontId="28" fillId="8" borderId="21" xfId="2" applyNumberFormat="1" applyFont="1" applyFill="1" applyBorder="1" applyAlignment="1" applyProtection="1">
      <alignment horizontal="right"/>
    </xf>
    <xf numFmtId="4" fontId="5" fillId="4" borderId="0" xfId="0" applyNumberFormat="1" applyFont="1" applyFill="1"/>
    <xf numFmtId="0" fontId="2" fillId="9" borderId="33" xfId="0" applyFont="1" applyFill="1" applyBorder="1" applyProtection="1">
      <protection locked="0"/>
    </xf>
    <xf numFmtId="0" fontId="2" fillId="2" borderId="34" xfId="0" applyFont="1" applyFill="1" applyBorder="1"/>
    <xf numFmtId="0" fontId="2" fillId="9" borderId="34" xfId="0" applyFont="1" applyFill="1" applyBorder="1" applyAlignment="1">
      <alignment horizontal="left"/>
    </xf>
    <xf numFmtId="0" fontId="2" fillId="8" borderId="34" xfId="0" applyFont="1" applyFill="1" applyBorder="1" applyAlignment="1">
      <alignment horizontal="left"/>
    </xf>
    <xf numFmtId="0" fontId="2" fillId="9" borderId="54" xfId="0" applyFont="1" applyFill="1" applyBorder="1"/>
    <xf numFmtId="0" fontId="2" fillId="9" borderId="55" xfId="0" applyFont="1" applyFill="1" applyBorder="1"/>
    <xf numFmtId="4" fontId="1" fillId="9" borderId="56" xfId="0" applyNumberFormat="1" applyFont="1" applyFill="1" applyBorder="1"/>
    <xf numFmtId="4" fontId="1" fillId="9" borderId="56" xfId="0" applyNumberFormat="1" applyFont="1" applyFill="1" applyBorder="1" applyAlignment="1" applyProtection="1">
      <alignment horizontal="right"/>
      <protection locked="0"/>
    </xf>
    <xf numFmtId="4" fontId="1" fillId="9" borderId="54" xfId="0" applyNumberFormat="1" applyFont="1" applyFill="1" applyBorder="1"/>
    <xf numFmtId="0" fontId="6" fillId="3" borderId="34" xfId="0" applyFont="1" applyFill="1" applyBorder="1" applyAlignment="1">
      <alignment horizontal="left"/>
    </xf>
    <xf numFmtId="4" fontId="1" fillId="9" borderId="56" xfId="0" applyNumberFormat="1" applyFont="1" applyFill="1" applyBorder="1" applyProtection="1">
      <protection locked="0"/>
    </xf>
    <xf numFmtId="4" fontId="1" fillId="9" borderId="11" xfId="0" applyNumberFormat="1" applyFont="1" applyFill="1" applyBorder="1"/>
    <xf numFmtId="4" fontId="1" fillId="9" borderId="11" xfId="0" applyNumberFormat="1" applyFont="1" applyFill="1" applyBorder="1" applyAlignment="1" applyProtection="1">
      <alignment horizontal="right"/>
      <protection locked="0"/>
    </xf>
    <xf numFmtId="0" fontId="57" fillId="15" borderId="2" xfId="0" applyFont="1" applyFill="1" applyBorder="1" applyAlignment="1">
      <alignment horizontal="center" vertical="center"/>
    </xf>
    <xf numFmtId="7" fontId="28" fillId="9" borderId="38" xfId="2" quotePrefix="1" applyNumberFormat="1" applyFont="1" applyFill="1" applyBorder="1" applyAlignment="1" applyProtection="1">
      <alignment horizontal="center" vertical="center"/>
    </xf>
    <xf numFmtId="7" fontId="28" fillId="9" borderId="21" xfId="2" quotePrefix="1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4" fillId="0" borderId="7" xfId="0" applyFont="1" applyBorder="1" applyAlignment="1" applyProtection="1">
      <alignment horizontal="left" shrinkToFit="1"/>
      <protection locked="0"/>
    </xf>
    <xf numFmtId="0" fontId="25" fillId="0" borderId="8" xfId="0" applyFont="1" applyBorder="1" applyAlignment="1" applyProtection="1">
      <alignment horizontal="left" shrinkToFit="1"/>
      <protection locked="0"/>
    </xf>
    <xf numFmtId="0" fontId="26" fillId="0" borderId="7" xfId="0" applyFont="1" applyBorder="1" applyAlignment="1" applyProtection="1">
      <alignment horizontal="left" shrinkToFit="1"/>
      <protection locked="0"/>
    </xf>
    <xf numFmtId="0" fontId="8" fillId="0" borderId="8" xfId="0" applyFont="1" applyBorder="1" applyAlignment="1" applyProtection="1">
      <alignment horizontal="left" shrinkToFit="1"/>
      <protection locked="0"/>
    </xf>
    <xf numFmtId="0" fontId="31" fillId="0" borderId="0" xfId="0" applyFont="1" applyAlignment="1">
      <alignment horizontal="center" vertical="center"/>
    </xf>
    <xf numFmtId="0" fontId="32" fillId="7" borderId="20" xfId="0" applyFont="1" applyFill="1" applyBorder="1" applyAlignment="1" applyProtection="1">
      <alignment horizontal="center"/>
      <protection locked="0"/>
    </xf>
    <xf numFmtId="0" fontId="32" fillId="7" borderId="21" xfId="0" applyFont="1" applyFill="1" applyBorder="1" applyAlignment="1" applyProtection="1">
      <alignment horizontal="center"/>
      <protection locked="0"/>
    </xf>
    <xf numFmtId="0" fontId="23" fillId="7" borderId="3" xfId="0" applyFont="1" applyFill="1" applyBorder="1" applyAlignment="1" applyProtection="1">
      <alignment horizontal="center" vertical="center" wrapText="1"/>
      <protection locked="0"/>
    </xf>
    <xf numFmtId="0" fontId="23" fillId="7" borderId="17" xfId="0" applyFont="1" applyFill="1" applyBorder="1" applyAlignment="1" applyProtection="1">
      <alignment horizontal="center" vertical="center" wrapText="1"/>
      <protection locked="0"/>
    </xf>
    <xf numFmtId="0" fontId="23" fillId="7" borderId="4" xfId="0" applyFont="1" applyFill="1" applyBorder="1" applyAlignment="1" applyProtection="1">
      <alignment horizontal="center" vertical="center" wrapText="1"/>
      <protection locked="0"/>
    </xf>
    <xf numFmtId="0" fontId="23" fillId="7" borderId="35" xfId="0" applyFont="1" applyFill="1" applyBorder="1" applyAlignment="1" applyProtection="1">
      <alignment horizontal="center" vertical="center" wrapText="1"/>
      <protection locked="0"/>
    </xf>
    <xf numFmtId="0" fontId="23" fillId="7" borderId="0" xfId="0" applyFont="1" applyFill="1" applyAlignment="1" applyProtection="1">
      <alignment horizontal="center" vertical="center" wrapText="1"/>
      <protection locked="0"/>
    </xf>
    <xf numFmtId="0" fontId="23" fillId="7" borderId="36" xfId="0" applyFont="1" applyFill="1" applyBorder="1" applyAlignment="1" applyProtection="1">
      <alignment horizontal="center" vertical="center" wrapText="1"/>
      <protection locked="0"/>
    </xf>
    <xf numFmtId="0" fontId="23" fillId="7" borderId="5" xfId="0" applyFont="1" applyFill="1" applyBorder="1" applyAlignment="1" applyProtection="1">
      <alignment horizontal="center" vertical="center" wrapText="1"/>
      <protection locked="0"/>
    </xf>
    <xf numFmtId="0" fontId="23" fillId="7" borderId="31" xfId="0" applyFont="1" applyFill="1" applyBorder="1" applyAlignment="1" applyProtection="1">
      <alignment horizontal="center" vertical="center" wrapText="1"/>
      <protection locked="0"/>
    </xf>
    <xf numFmtId="0" fontId="23" fillId="7" borderId="6" xfId="0" applyFont="1" applyFill="1" applyBorder="1" applyAlignment="1" applyProtection="1">
      <alignment horizontal="center" vertical="center" wrapText="1"/>
      <protection locked="0"/>
    </xf>
    <xf numFmtId="0" fontId="10" fillId="5" borderId="50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49" xfId="0" applyFont="1" applyFill="1" applyBorder="1" applyAlignment="1">
      <alignment horizontal="center" vertical="center"/>
    </xf>
    <xf numFmtId="0" fontId="10" fillId="5" borderId="48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2" fillId="5" borderId="49" xfId="0" applyFont="1" applyFill="1" applyBorder="1" applyAlignment="1">
      <alignment horizontal="center" vertical="center"/>
    </xf>
    <xf numFmtId="0" fontId="12" fillId="5" borderId="40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top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/>
    </xf>
    <xf numFmtId="0" fontId="47" fillId="8" borderId="27" xfId="0" applyFont="1" applyFill="1" applyBorder="1" applyAlignment="1">
      <alignment horizontal="center" vertical="center"/>
    </xf>
    <xf numFmtId="0" fontId="47" fillId="8" borderId="28" xfId="0" applyFont="1" applyFill="1" applyBorder="1" applyAlignment="1">
      <alignment horizontal="center" vertical="center"/>
    </xf>
    <xf numFmtId="0" fontId="45" fillId="8" borderId="0" xfId="0" applyFont="1" applyFill="1" applyAlignment="1">
      <alignment horizontal="center" vertical="top"/>
    </xf>
    <xf numFmtId="0" fontId="45" fillId="8" borderId="29" xfId="0" applyFont="1" applyFill="1" applyBorder="1" applyAlignment="1">
      <alignment horizontal="center" vertical="top"/>
    </xf>
    <xf numFmtId="0" fontId="45" fillId="8" borderId="20" xfId="0" applyFont="1" applyFill="1" applyBorder="1" applyAlignment="1">
      <alignment horizontal="center" vertical="top"/>
    </xf>
    <xf numFmtId="0" fontId="45" fillId="8" borderId="38" xfId="0" applyFont="1" applyFill="1" applyBorder="1" applyAlignment="1">
      <alignment horizontal="center" vertical="top"/>
    </xf>
    <xf numFmtId="0" fontId="45" fillId="8" borderId="21" xfId="0" applyFont="1" applyFill="1" applyBorder="1" applyAlignment="1">
      <alignment horizontal="center" vertical="top"/>
    </xf>
  </cellXfs>
  <cellStyles count="4">
    <cellStyle name="Èmfasi6" xfId="1" builtinId="49"/>
    <cellStyle name="Moneda" xfId="2" builtinId="4"/>
    <cellStyle name="Normal" xfId="0" builtinId="0"/>
    <cellStyle name="Percentatge" xfId="3" builtinId="5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FF99"/>
      <color rgb="FFFD9203"/>
      <color rgb="FFCCCC00"/>
      <color rgb="FF000099"/>
      <color rgb="FF1F916E"/>
      <color rgb="FF000080"/>
      <color rgb="FFFFCCCC"/>
      <color rgb="FFFFC7CE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Style="combo" dx="22" fmlaRange="$M$5:$M$8" noThreeD="1" sel="3" val="0"/>
</file>

<file path=xl/ctrlProps/ctrlProp2.xml><?xml version="1.0" encoding="utf-8"?>
<formControlPr xmlns="http://schemas.microsoft.com/office/spreadsheetml/2009/9/main" objectType="Drop" dropStyle="combo" dx="22" fmlaLink="$G$30" fmlaRange="$F$30:$F$34" noThreeD="1" sel="1" val="0"/>
</file>

<file path=xl/ctrlProps/ctrlProp3.xml><?xml version="1.0" encoding="utf-8"?>
<formControlPr xmlns="http://schemas.microsoft.com/office/spreadsheetml/2009/9/main" objectType="Drop" dropStyle="combo" dx="22" fmlaRange="$M$16:M$20" noThreeD="1" sel="1" val="0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13</xdr:row>
      <xdr:rowOff>38100</xdr:rowOff>
    </xdr:from>
    <xdr:to>
      <xdr:col>6</xdr:col>
      <xdr:colOff>47625</xdr:colOff>
      <xdr:row>14</xdr:row>
      <xdr:rowOff>381000</xdr:rowOff>
    </xdr:to>
    <xdr:sp macro="" textlink="">
      <xdr:nvSpPr>
        <xdr:cNvPr id="2" name="Clau de tancamen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153275" y="3571875"/>
          <a:ext cx="47625" cy="60960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9525</xdr:rowOff>
        </xdr:from>
        <xdr:to>
          <xdr:col>5</xdr:col>
          <xdr:colOff>2428875</xdr:colOff>
          <xdr:row>17</xdr:row>
          <xdr:rowOff>219075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3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47625</xdr:colOff>
      <xdr:row>19</xdr:row>
      <xdr:rowOff>47624</xdr:rowOff>
    </xdr:from>
    <xdr:to>
      <xdr:col>3</xdr:col>
      <xdr:colOff>93344</xdr:colOff>
      <xdr:row>21</xdr:row>
      <xdr:rowOff>152399</xdr:rowOff>
    </xdr:to>
    <xdr:sp macro="" textlink="">
      <xdr:nvSpPr>
        <xdr:cNvPr id="2" name="Clau d'obertura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971675" y="5333999"/>
          <a:ext cx="45719" cy="5619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12</xdr:row>
          <xdr:rowOff>0</xdr:rowOff>
        </xdr:from>
        <xdr:to>
          <xdr:col>5</xdr:col>
          <xdr:colOff>2447925</xdr:colOff>
          <xdr:row>13</xdr:row>
          <xdr:rowOff>0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3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23</xdr:row>
          <xdr:rowOff>9525</xdr:rowOff>
        </xdr:from>
        <xdr:to>
          <xdr:col>6</xdr:col>
          <xdr:colOff>1914525</xdr:colOff>
          <xdr:row>24</xdr:row>
          <xdr:rowOff>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3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7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04619-812B-4690-B2D7-29751CA8D38E}">
  <sheetPr codeName="Hoja1">
    <tabColor theme="6"/>
  </sheetPr>
  <dimension ref="A1:FB131"/>
  <sheetViews>
    <sheetView showZeros="0" zoomScaleNormal="100" zoomScaleSheetLayoutView="100" workbookViewId="0">
      <pane xSplit="3" ySplit="3" topLeftCell="D4" activePane="bottomRight" state="frozen"/>
      <selection activeCell="C6" sqref="C6:E11"/>
      <selection pane="topRight" activeCell="C6" sqref="C6:E11"/>
      <selection pane="bottomLeft" activeCell="C6" sqref="C6:E11"/>
      <selection pane="bottomRight" activeCell="D8" sqref="D8"/>
    </sheetView>
  </sheetViews>
  <sheetFormatPr defaultColWidth="9.140625" defaultRowHeight="15" x14ac:dyDescent="0.25"/>
  <cols>
    <col min="1" max="1" width="15.85546875" hidden="1" customWidth="1"/>
    <col min="2" max="2" width="11.28515625" style="31" customWidth="1"/>
    <col min="3" max="3" width="59" customWidth="1"/>
    <col min="4" max="4" width="23.5703125" customWidth="1"/>
    <col min="5" max="5" width="10.28515625" customWidth="1"/>
    <col min="6" max="6" width="9.140625" style="31"/>
    <col min="9" max="9" width="15.28515625" customWidth="1"/>
    <col min="10" max="10" width="14.85546875" customWidth="1"/>
    <col min="11" max="12" width="18.7109375" customWidth="1"/>
    <col min="13" max="13" width="10.28515625" hidden="1" customWidth="1"/>
    <col min="14" max="14" width="9.42578125" hidden="1" customWidth="1"/>
    <col min="16" max="16" width="5.85546875" style="38" hidden="1" customWidth="1"/>
    <col min="17" max="17" width="9.140625" customWidth="1"/>
    <col min="18" max="18" width="5.85546875" hidden="1" customWidth="1"/>
    <col min="23" max="23" width="10" customWidth="1"/>
    <col min="24" max="24" width="9.28515625" customWidth="1"/>
    <col min="32" max="32" width="7" customWidth="1"/>
    <col min="33" max="40" width="9.140625" hidden="1" customWidth="1"/>
    <col min="158" max="158" width="10.5703125" hidden="1" customWidth="1"/>
  </cols>
  <sheetData>
    <row r="1" spans="1:158" ht="28.5" customHeight="1" x14ac:dyDescent="0.45">
      <c r="A1" s="73"/>
      <c r="B1" s="251" t="str">
        <f>Portada!B1</f>
        <v>Actualització a: 07/07/2026</v>
      </c>
      <c r="C1" s="251"/>
      <c r="D1" s="277" t="s">
        <v>67</v>
      </c>
      <c r="E1" s="277"/>
      <c r="F1" s="74"/>
      <c r="G1" s="74"/>
      <c r="H1" s="74"/>
      <c r="I1" s="74"/>
      <c r="J1" s="74"/>
      <c r="K1" s="74"/>
      <c r="L1" s="74"/>
      <c r="P1" s="8"/>
      <c r="AC1" s="10"/>
      <c r="AD1" s="10"/>
      <c r="AE1" s="10"/>
    </row>
    <row r="2" spans="1:158" ht="21" x14ac:dyDescent="0.25">
      <c r="A2" s="274" t="s">
        <v>13</v>
      </c>
      <c r="B2" s="274"/>
      <c r="C2" s="274"/>
      <c r="D2" s="274" t="s">
        <v>14</v>
      </c>
      <c r="E2" s="141" t="s">
        <v>15</v>
      </c>
      <c r="F2" s="274" t="s">
        <v>37</v>
      </c>
      <c r="G2" s="273"/>
      <c r="H2" s="278" t="s">
        <v>188</v>
      </c>
      <c r="I2" s="271" t="s">
        <v>39</v>
      </c>
      <c r="J2" s="272"/>
      <c r="K2" s="273" t="s">
        <v>38</v>
      </c>
      <c r="L2" s="272"/>
      <c r="M2" s="274" t="s">
        <v>20</v>
      </c>
      <c r="N2" s="274"/>
      <c r="O2" s="10"/>
      <c r="P2" s="275" t="s">
        <v>187</v>
      </c>
      <c r="R2" s="218" t="s">
        <v>187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158" ht="21" x14ac:dyDescent="0.25">
      <c r="A3" s="274"/>
      <c r="B3" s="274"/>
      <c r="C3" s="274"/>
      <c r="D3" s="274"/>
      <c r="E3" s="142" t="s">
        <v>79</v>
      </c>
      <c r="F3" s="11" t="s">
        <v>16</v>
      </c>
      <c r="G3" s="212" t="s">
        <v>17</v>
      </c>
      <c r="H3" s="279"/>
      <c r="I3" s="211" t="s">
        <v>40</v>
      </c>
      <c r="J3" s="211" t="s">
        <v>187</v>
      </c>
      <c r="K3" s="144" t="s">
        <v>18</v>
      </c>
      <c r="L3" s="144" t="s">
        <v>19</v>
      </c>
      <c r="M3" s="12" t="s">
        <v>21</v>
      </c>
      <c r="N3" s="12" t="s">
        <v>22</v>
      </c>
      <c r="O3" s="13"/>
      <c r="P3" s="276"/>
      <c r="R3" s="219" t="s">
        <v>189</v>
      </c>
      <c r="S3" s="13"/>
      <c r="T3" s="13"/>
      <c r="U3" s="13"/>
      <c r="V3" s="13"/>
      <c r="W3" s="13"/>
      <c r="X3" s="22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</row>
    <row r="4" spans="1:158" ht="21" x14ac:dyDescent="0.25">
      <c r="A4" s="13"/>
      <c r="B4" s="13"/>
      <c r="C4" s="13"/>
      <c r="D4" s="10"/>
      <c r="E4" s="10"/>
      <c r="F4" s="14"/>
      <c r="G4" s="14"/>
      <c r="H4" s="14"/>
      <c r="I4" s="15"/>
      <c r="J4" s="15"/>
      <c r="K4" s="8"/>
      <c r="L4" s="8"/>
      <c r="M4" s="8"/>
      <c r="N4" s="8"/>
      <c r="O4" s="13"/>
      <c r="P4" s="8"/>
      <c r="Q4" s="13"/>
      <c r="R4" s="13"/>
      <c r="S4" s="13"/>
      <c r="T4" s="13"/>
      <c r="U4" s="13"/>
      <c r="V4" s="13"/>
      <c r="W4" s="13"/>
      <c r="X4" s="22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FB4" s="8"/>
    </row>
    <row r="5" spans="1:158" ht="18.75" x14ac:dyDescent="0.3">
      <c r="A5" s="8"/>
      <c r="B5" s="20"/>
      <c r="C5" s="25" t="s">
        <v>118</v>
      </c>
      <c r="D5" s="26"/>
      <c r="E5" s="22"/>
      <c r="F5" s="40"/>
      <c r="G5" s="22"/>
      <c r="H5" s="22"/>
      <c r="I5" s="22"/>
      <c r="J5" s="22"/>
      <c r="K5" s="22"/>
      <c r="L5" s="22"/>
      <c r="M5" s="22"/>
      <c r="N5" s="22"/>
      <c r="O5" s="22"/>
      <c r="P5" s="8"/>
      <c r="Q5" s="8"/>
      <c r="R5" s="8"/>
      <c r="S5" s="8"/>
      <c r="T5" s="8"/>
      <c r="U5" s="8"/>
      <c r="V5" s="8"/>
      <c r="W5" s="8"/>
      <c r="X5" s="22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FB5" s="22"/>
    </row>
    <row r="6" spans="1:158" x14ac:dyDescent="0.25">
      <c r="A6" s="8"/>
      <c r="B6" s="22" t="s">
        <v>0</v>
      </c>
      <c r="C6" s="29"/>
      <c r="D6" s="17"/>
      <c r="E6" s="22"/>
      <c r="F6" s="40"/>
      <c r="G6" s="22"/>
      <c r="H6" s="22"/>
      <c r="I6" s="22"/>
      <c r="J6" s="22"/>
      <c r="K6" s="22"/>
      <c r="L6" s="22"/>
      <c r="M6" s="22"/>
      <c r="N6" s="22"/>
      <c r="O6" s="22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FB6" s="22"/>
    </row>
    <row r="7" spans="1:158" x14ac:dyDescent="0.25">
      <c r="A7" s="8"/>
      <c r="B7" s="21" t="s">
        <v>90</v>
      </c>
      <c r="C7" s="16" t="s">
        <v>42</v>
      </c>
      <c r="D7" s="26"/>
      <c r="E7" s="22"/>
      <c r="F7" s="40"/>
      <c r="G7" s="22"/>
      <c r="H7" s="22"/>
      <c r="I7" s="22"/>
      <c r="J7" s="22"/>
      <c r="K7" s="22"/>
      <c r="L7" s="22"/>
      <c r="M7" s="22"/>
      <c r="N7" s="22"/>
      <c r="O7" s="22"/>
      <c r="P7" s="8"/>
      <c r="Q7" s="8"/>
      <c r="R7" s="8"/>
      <c r="S7" s="8"/>
      <c r="T7" s="8"/>
      <c r="U7" s="8"/>
      <c r="V7" s="8"/>
      <c r="W7" s="17"/>
      <c r="X7" s="69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FB7" s="22"/>
    </row>
    <row r="8" spans="1:158" x14ac:dyDescent="0.25">
      <c r="A8" s="16"/>
      <c r="B8" s="107" t="s">
        <v>91</v>
      </c>
      <c r="C8" s="107" t="s">
        <v>3</v>
      </c>
      <c r="D8" s="108"/>
      <c r="E8" s="110"/>
      <c r="F8" s="109"/>
      <c r="G8" s="108"/>
      <c r="H8" s="108"/>
      <c r="I8" s="110"/>
      <c r="J8" s="112">
        <f>+IF(H8="L-TF",IF(I8&lt;Resum!$AF$39,(I8*Resum!$AF$40),Resum!$AF$41),+IF(H8="L-TT",IF(I8&lt;Resum!$AF$43,(I8*Resum!$AF$44),Resum!$AF$45),0))
+IF(H8="A",0,+IF(I8&gt;Resum!$AD$49,Resum!$AF$49*(+IF(I8&gt;Resum!$AE$49,(Resum!$AE$49-Resum!$AD$49),(I8-Resum!$AD$49))),0)+IF(I8&gt;Resum!$AD$50,Resum!$AF$50*(+IF(I8&gt;Resum!$AE$50,(Resum!$AE$50-Resum!$AD$50),(I8-Resum!$AD$50))),0)+IF(I8&gt;Resum!$AD$51,Resum!$AF$51*(I8-Resum!$AD$51),0))</f>
        <v>0</v>
      </c>
      <c r="K8" s="111">
        <f t="shared" ref="K8:K27" si="0">(IF(E8=0,1,E8)*IF(F8=0,1,F8)*I8 ) + J8*IF(E8=0,1,E8)*IF(F8=0,1,F8)</f>
        <v>0</v>
      </c>
      <c r="L8" s="112">
        <f>K8/Portada!$F$15</f>
        <v>0</v>
      </c>
      <c r="M8" s="139"/>
      <c r="N8" s="139"/>
      <c r="O8" s="8"/>
      <c r="P8" s="217">
        <f t="shared" ref="P8:P26" si="1">J8*IF(E8=0,1,E8)*IF(F8=0,1,F8)</f>
        <v>0</v>
      </c>
      <c r="Q8" s="8"/>
      <c r="R8" s="217">
        <f t="shared" ref="R8:R26" si="2">IF(I8&lt;&gt;0,(J8/I8)/IF(E8=0,1,E8),0)</f>
        <v>0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FB8" s="18">
        <f t="shared" ref="FB8:FB26" si="3">(IF(E8=0,1,E8)*IF(F8=0,1,F8)*I8 ) + J8*IF(E8=0,1,E8)*IF(F8=0,1,F8)</f>
        <v>0</v>
      </c>
    </row>
    <row r="9" spans="1:158" x14ac:dyDescent="0.25">
      <c r="B9" s="113" t="s">
        <v>92</v>
      </c>
      <c r="C9" s="114" t="s">
        <v>80</v>
      </c>
      <c r="D9" s="103"/>
      <c r="E9" s="147"/>
      <c r="F9" s="148"/>
      <c r="G9" s="103"/>
      <c r="H9" s="146"/>
      <c r="I9" s="104"/>
      <c r="J9" s="101">
        <f>+IF(H9="L-TF",IF(I9&lt;Resum!$AF$39,(I9*Resum!$AF$40),Resum!$AF$41),+IF(H9="L-TT",IF(I9&lt;Resum!$AF$43,(I9*Resum!$AF$44),Resum!$AF$45),0))
+IF(H9="A",0,+IF(I9&gt;Resum!$AD$49,Resum!$AF$49*(+IF(I9&gt;Resum!$AE$49,(Resum!$AE$49-Resum!$AD$49),(I9-Resum!$AD$49))),0)+IF(I9&gt;Resum!$AD$50,Resum!$AF$50*(+IF(I9&gt;Resum!$AE$50,(Resum!$AE$50-Resum!$AD$50),(I9-Resum!$AD$50))),0)+IF(I9&gt;Resum!$AD$51,Resum!$AF$51*(I9-Resum!$AD$51),0))</f>
        <v>0</v>
      </c>
      <c r="K9" s="100">
        <f t="shared" si="0"/>
        <v>0</v>
      </c>
      <c r="L9" s="101">
        <f>K9/Portada!$F$15</f>
        <v>0</v>
      </c>
      <c r="M9" s="139"/>
      <c r="N9" s="139"/>
      <c r="O9" s="8"/>
      <c r="P9" s="217">
        <f t="shared" si="1"/>
        <v>0</v>
      </c>
      <c r="Q9" s="8"/>
      <c r="R9" s="217">
        <f t="shared" si="2"/>
        <v>0</v>
      </c>
      <c r="S9" s="8"/>
      <c r="T9" s="8"/>
      <c r="U9" s="8"/>
      <c r="V9" s="8"/>
      <c r="W9" s="8"/>
      <c r="X9" s="9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FB9" s="18">
        <f t="shared" si="3"/>
        <v>0</v>
      </c>
    </row>
    <row r="10" spans="1:158" x14ac:dyDescent="0.25">
      <c r="A10" s="16"/>
      <c r="B10" s="96" t="s">
        <v>93</v>
      </c>
      <c r="C10" s="96" t="s">
        <v>81</v>
      </c>
      <c r="D10" s="97"/>
      <c r="E10" s="99"/>
      <c r="F10" s="98"/>
      <c r="G10" s="97"/>
      <c r="H10" s="97"/>
      <c r="I10" s="99"/>
      <c r="J10" s="101">
        <f>+IF(H10="L-TF",IF(I10&lt;Resum!$AF$39,(I10*Resum!$AF$40),Resum!$AF$41),+IF(H10="L-TT",IF(I10&lt;Resum!$AF$43,(I10*Resum!$AF$44),Resum!$AF$45),0))
+IF(H10="A",0,+IF(I10&gt;Resum!$AD$49,Resum!$AF$49*(+IF(I10&gt;Resum!$AE$49,(Resum!$AE$49-Resum!$AD$49),(I10-Resum!$AD$49))),0)+IF(I10&gt;Resum!$AD$50,Resum!$AF$50*(+IF(I10&gt;Resum!$AE$50,(Resum!$AE$50-Resum!$AD$50),(I10-Resum!$AD$50))),0)+IF(I10&gt;Resum!$AD$51,Resum!$AF$51*(I10-Resum!$AD$51),0))</f>
        <v>0</v>
      </c>
      <c r="K10" s="100">
        <f t="shared" si="0"/>
        <v>0</v>
      </c>
      <c r="L10" s="101">
        <f>K10/Portada!$F$15</f>
        <v>0</v>
      </c>
      <c r="M10" s="139"/>
      <c r="N10" s="139"/>
      <c r="O10" s="8"/>
      <c r="P10" s="217">
        <f t="shared" si="1"/>
        <v>0</v>
      </c>
      <c r="Q10" s="8"/>
      <c r="R10" s="217">
        <f t="shared" si="2"/>
        <v>0</v>
      </c>
      <c r="S10" s="8"/>
      <c r="T10" s="8"/>
      <c r="U10" s="8"/>
      <c r="V10" s="8"/>
      <c r="W10" s="17"/>
      <c r="X10" s="69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FB10" s="18">
        <f t="shared" si="3"/>
        <v>0</v>
      </c>
    </row>
    <row r="11" spans="1:158" x14ac:dyDescent="0.25">
      <c r="A11" s="16"/>
      <c r="B11" s="113" t="s">
        <v>94</v>
      </c>
      <c r="C11" s="114" t="s">
        <v>81</v>
      </c>
      <c r="D11" s="103"/>
      <c r="E11" s="147"/>
      <c r="F11" s="148"/>
      <c r="G11" s="103"/>
      <c r="H11" s="146"/>
      <c r="I11" s="104"/>
      <c r="J11" s="101">
        <f>+IF(H11="L-TF",IF(I11&lt;Resum!$AF$39,(I11*Resum!$AF$40),Resum!$AF$41),+IF(H11="L-TT",IF(I11&lt;Resum!$AF$43,(I11*Resum!$AF$44),Resum!$AF$45),0))
+IF(H11="A",0,+IF(I11&gt;Resum!$AD$49,Resum!$AF$49*(+IF(I11&gt;Resum!$AE$49,(Resum!$AE$49-Resum!$AD$49),(I11-Resum!$AD$49))),0)+IF(I11&gt;Resum!$AD$50,Resum!$AF$50*(+IF(I11&gt;Resum!$AE$50,(Resum!$AE$50-Resum!$AD$50),(I11-Resum!$AD$50))),0)+IF(I11&gt;Resum!$AD$51,Resum!$AF$51*(I11-Resum!$AD$51),0))</f>
        <v>0</v>
      </c>
      <c r="K11" s="100">
        <f t="shared" si="0"/>
        <v>0</v>
      </c>
      <c r="L11" s="101">
        <f>K11/Portada!$F$15</f>
        <v>0</v>
      </c>
      <c r="M11" s="139"/>
      <c r="N11" s="139"/>
      <c r="O11" s="8"/>
      <c r="P11" s="217">
        <f t="shared" si="1"/>
        <v>0</v>
      </c>
      <c r="Q11" s="8"/>
      <c r="R11" s="217">
        <f t="shared" si="2"/>
        <v>0</v>
      </c>
      <c r="S11" s="8"/>
      <c r="T11" s="8"/>
      <c r="U11" s="8"/>
      <c r="V11" s="8"/>
      <c r="W11" s="8"/>
      <c r="X11" s="9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FB11" s="18">
        <f t="shared" si="3"/>
        <v>0</v>
      </c>
    </row>
    <row r="12" spans="1:158" x14ac:dyDescent="0.25">
      <c r="A12" s="16"/>
      <c r="B12" s="96" t="s">
        <v>95</v>
      </c>
      <c r="C12" s="96" t="s">
        <v>81</v>
      </c>
      <c r="D12" s="97"/>
      <c r="E12" s="99"/>
      <c r="F12" s="98"/>
      <c r="G12" s="97"/>
      <c r="H12" s="97"/>
      <c r="I12" s="99"/>
      <c r="J12" s="101">
        <f>+IF(H12="L-TF",IF(I12&lt;Resum!$AF$39,(I12*Resum!$AF$40),Resum!$AF$41),+IF(H12="L-TT",IF(I12&lt;Resum!$AF$43,(I12*Resum!$AF$44),Resum!$AF$45),0))
+IF(H12="A",0,+IF(I12&gt;Resum!$AD$49,Resum!$AF$49*(+IF(I12&gt;Resum!$AE$49,(Resum!$AE$49-Resum!$AD$49),(I12-Resum!$AD$49))),0)+IF(I12&gt;Resum!$AD$50,Resum!$AF$50*(+IF(I12&gt;Resum!$AE$50,(Resum!$AE$50-Resum!$AD$50),(I12-Resum!$AD$50))),0)+IF(I12&gt;Resum!$AD$51,Resum!$AF$51*(I12-Resum!$AD$51),0))</f>
        <v>0</v>
      </c>
      <c r="K12" s="100">
        <f t="shared" si="0"/>
        <v>0</v>
      </c>
      <c r="L12" s="101">
        <f>K12/Portada!$F$15</f>
        <v>0</v>
      </c>
      <c r="M12" s="139"/>
      <c r="N12" s="139"/>
      <c r="O12" s="8"/>
      <c r="P12" s="217">
        <f t="shared" si="1"/>
        <v>0</v>
      </c>
      <c r="Q12" s="8"/>
      <c r="R12" s="217">
        <f t="shared" si="2"/>
        <v>0</v>
      </c>
      <c r="S12" s="8"/>
      <c r="T12" s="8"/>
      <c r="U12" s="8"/>
      <c r="V12" s="8"/>
      <c r="W12" s="8"/>
      <c r="X12" s="9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FB12" s="18">
        <f t="shared" si="3"/>
        <v>0</v>
      </c>
    </row>
    <row r="13" spans="1:158" x14ac:dyDescent="0.25">
      <c r="A13" s="16"/>
      <c r="B13" s="113" t="s">
        <v>96</v>
      </c>
      <c r="C13" s="114" t="s">
        <v>81</v>
      </c>
      <c r="D13" s="103"/>
      <c r="E13" s="147"/>
      <c r="F13" s="148"/>
      <c r="G13" s="103"/>
      <c r="H13" s="146"/>
      <c r="I13" s="104"/>
      <c r="J13" s="101">
        <f>+IF(H13="L-TF",IF(I13&lt;Resum!$AF$39,(I13*Resum!$AF$40),Resum!$AF$41),+IF(H13="L-TT",IF(I13&lt;Resum!$AF$43,(I13*Resum!$AF$44),Resum!$AF$45),0))
+IF(H13="A",0,+IF(I13&gt;Resum!$AD$49,Resum!$AF$49*(+IF(I13&gt;Resum!$AE$49,(Resum!$AE$49-Resum!$AD$49),(I13-Resum!$AD$49))),0)+IF(I13&gt;Resum!$AD$50,Resum!$AF$50*(+IF(I13&gt;Resum!$AE$50,(Resum!$AE$50-Resum!$AD$50),(I13-Resum!$AD$50))),0)+IF(I13&gt;Resum!$AD$51,Resum!$AF$51*(I13-Resum!$AD$51),0))</f>
        <v>0</v>
      </c>
      <c r="K13" s="100">
        <f t="shared" si="0"/>
        <v>0</v>
      </c>
      <c r="L13" s="101">
        <f>K13/Portada!$F$15</f>
        <v>0</v>
      </c>
      <c r="M13" s="139"/>
      <c r="N13" s="139"/>
      <c r="O13" s="8"/>
      <c r="P13" s="217">
        <f t="shared" si="1"/>
        <v>0</v>
      </c>
      <c r="Q13" s="8"/>
      <c r="R13" s="217">
        <f t="shared" si="2"/>
        <v>0</v>
      </c>
      <c r="S13" s="8"/>
      <c r="T13" s="8"/>
      <c r="U13" s="8"/>
      <c r="V13" s="8"/>
      <c r="W13" s="8"/>
      <c r="X13" s="9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FB13" s="18">
        <f t="shared" si="3"/>
        <v>0</v>
      </c>
    </row>
    <row r="14" spans="1:158" x14ac:dyDescent="0.25">
      <c r="A14" s="16"/>
      <c r="B14" s="96" t="s">
        <v>97</v>
      </c>
      <c r="C14" s="96" t="s">
        <v>82</v>
      </c>
      <c r="D14" s="97"/>
      <c r="E14" s="99"/>
      <c r="F14" s="98"/>
      <c r="G14" s="97"/>
      <c r="H14" s="97"/>
      <c r="I14" s="99"/>
      <c r="J14" s="101">
        <f>+IF(H14="L-TF",IF(I14&lt;Resum!$AF$39,(I14*Resum!$AF$40),Resum!$AF$41),+IF(H14="L-TT",IF(I14&lt;Resum!$AF$43,(I14*Resum!$AF$44),Resum!$AF$45),0))
+IF(H14="A",0,+IF(I14&gt;Resum!$AD$49,Resum!$AF$49*(+IF(I14&gt;Resum!$AE$49,(Resum!$AE$49-Resum!$AD$49),(I14-Resum!$AD$49))),0)+IF(I14&gt;Resum!$AD$50,Resum!$AF$50*(+IF(I14&gt;Resum!$AE$50,(Resum!$AE$50-Resum!$AD$50),(I14-Resum!$AD$50))),0)+IF(I14&gt;Resum!$AD$51,Resum!$AF$51*(I14-Resum!$AD$51),0))</f>
        <v>0</v>
      </c>
      <c r="K14" s="100">
        <f t="shared" si="0"/>
        <v>0</v>
      </c>
      <c r="L14" s="101">
        <f>K14/Portada!$F$15</f>
        <v>0</v>
      </c>
      <c r="M14" s="139"/>
      <c r="N14" s="139"/>
      <c r="O14" s="8"/>
      <c r="P14" s="217">
        <f t="shared" si="1"/>
        <v>0</v>
      </c>
      <c r="Q14" s="8"/>
      <c r="R14" s="217">
        <f t="shared" si="2"/>
        <v>0</v>
      </c>
      <c r="S14" s="8"/>
      <c r="T14" s="8"/>
      <c r="U14" s="8"/>
      <c r="V14" s="8"/>
      <c r="W14" s="8"/>
      <c r="X14" s="9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FB14" s="18">
        <f t="shared" si="3"/>
        <v>0</v>
      </c>
    </row>
    <row r="15" spans="1:158" x14ac:dyDescent="0.25">
      <c r="A15" s="16"/>
      <c r="B15" s="113" t="s">
        <v>98</v>
      </c>
      <c r="C15" s="114" t="s">
        <v>83</v>
      </c>
      <c r="D15" s="103"/>
      <c r="E15" s="147"/>
      <c r="F15" s="148"/>
      <c r="G15" s="103"/>
      <c r="H15" s="146"/>
      <c r="I15" s="104"/>
      <c r="J15" s="101">
        <f>+IF(H15="L-TF",IF(I15&lt;Resum!$AF$39,(I15*Resum!$AF$40),Resum!$AF$41),+IF(H15="L-TT",IF(I15&lt;Resum!$AF$43,(I15*Resum!$AF$44),Resum!$AF$45),0))
+IF(H15="A",0,+IF(I15&gt;Resum!$AD$49,Resum!$AF$49*(+IF(I15&gt;Resum!$AE$49,(Resum!$AE$49-Resum!$AD$49),(I15-Resum!$AD$49))),0)+IF(I15&gt;Resum!$AD$50,Resum!$AF$50*(+IF(I15&gt;Resum!$AE$50,(Resum!$AE$50-Resum!$AD$50),(I15-Resum!$AD$50))),0)+IF(I15&gt;Resum!$AD$51,Resum!$AF$51*(I15-Resum!$AD$51),0))</f>
        <v>0</v>
      </c>
      <c r="K15" s="100">
        <f t="shared" si="0"/>
        <v>0</v>
      </c>
      <c r="L15" s="101">
        <f>K15/Portada!$F$15</f>
        <v>0</v>
      </c>
      <c r="M15" s="139"/>
      <c r="N15" s="139"/>
      <c r="O15" s="8"/>
      <c r="P15" s="217">
        <f t="shared" si="1"/>
        <v>0</v>
      </c>
      <c r="Q15" s="8"/>
      <c r="R15" s="217">
        <f t="shared" si="2"/>
        <v>0</v>
      </c>
      <c r="S15" s="8"/>
      <c r="T15" s="8"/>
      <c r="U15" s="8"/>
      <c r="V15" s="8"/>
      <c r="W15" s="8"/>
      <c r="X15" s="9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FB15" s="18">
        <f t="shared" si="3"/>
        <v>0</v>
      </c>
    </row>
    <row r="16" spans="1:158" x14ac:dyDescent="0.25">
      <c r="A16" s="16"/>
      <c r="B16" s="96" t="s">
        <v>99</v>
      </c>
      <c r="C16" s="96" t="s">
        <v>83</v>
      </c>
      <c r="D16" s="97"/>
      <c r="E16" s="99"/>
      <c r="F16" s="98"/>
      <c r="G16" s="97"/>
      <c r="H16" s="97"/>
      <c r="I16" s="99"/>
      <c r="J16" s="101">
        <f>+IF(H16="L-TF",IF(I16&lt;Resum!$AF$39,(I16*Resum!$AF$40),Resum!$AF$41),+IF(H16="L-TT",IF(I16&lt;Resum!$AF$43,(I16*Resum!$AF$44),Resum!$AF$45),0))
+IF(H16="A",0,+IF(I16&gt;Resum!$AD$49,Resum!$AF$49*(+IF(I16&gt;Resum!$AE$49,(Resum!$AE$49-Resum!$AD$49),(I16-Resum!$AD$49))),0)+IF(I16&gt;Resum!$AD$50,Resum!$AF$50*(+IF(I16&gt;Resum!$AE$50,(Resum!$AE$50-Resum!$AD$50),(I16-Resum!$AD$50))),0)+IF(I16&gt;Resum!$AD$51,Resum!$AF$51*(I16-Resum!$AD$51),0))</f>
        <v>0</v>
      </c>
      <c r="K16" s="100">
        <f t="shared" si="0"/>
        <v>0</v>
      </c>
      <c r="L16" s="101">
        <f>K16/Portada!$F$15</f>
        <v>0</v>
      </c>
      <c r="M16" s="139"/>
      <c r="N16" s="139"/>
      <c r="O16" s="8"/>
      <c r="P16" s="217">
        <f t="shared" si="1"/>
        <v>0</v>
      </c>
      <c r="Q16" s="8"/>
      <c r="R16" s="217">
        <f t="shared" si="2"/>
        <v>0</v>
      </c>
      <c r="S16" s="8"/>
      <c r="T16" s="8"/>
      <c r="U16" s="8"/>
      <c r="V16" s="8"/>
      <c r="W16" s="17"/>
      <c r="X16" s="69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FB16" s="18">
        <f t="shared" si="3"/>
        <v>0</v>
      </c>
    </row>
    <row r="17" spans="1:158" x14ac:dyDescent="0.25">
      <c r="A17" s="16"/>
      <c r="B17" s="113" t="s">
        <v>100</v>
      </c>
      <c r="C17" s="114" t="s">
        <v>83</v>
      </c>
      <c r="D17" s="103"/>
      <c r="E17" s="147"/>
      <c r="F17" s="148"/>
      <c r="G17" s="103"/>
      <c r="H17" s="103"/>
      <c r="I17" s="104"/>
      <c r="J17" s="101">
        <f>+IF(H17="L-TF",IF(I17&lt;Resum!$AF$39,(I17*Resum!$AF$40),Resum!$AF$41),+IF(H17="L-TT",IF(I17&lt;Resum!$AF$43,(I17*Resum!$AF$44),Resum!$AF$45),0))
+IF(H17="A",0,+IF(I17&gt;Resum!$AD$49,Resum!$AF$49*(+IF(I17&gt;Resum!$AE$49,(Resum!$AE$49-Resum!$AD$49),(I17-Resum!$AD$49))),0)+IF(I17&gt;Resum!$AD$50,Resum!$AF$50*(+IF(I17&gt;Resum!$AE$50,(Resum!$AE$50-Resum!$AD$50),(I17-Resum!$AD$50))),0)+IF(I17&gt;Resum!$AD$51,Resum!$AF$51*(I17-Resum!$AD$51),0))</f>
        <v>0</v>
      </c>
      <c r="K17" s="100">
        <f t="shared" si="0"/>
        <v>0</v>
      </c>
      <c r="L17" s="101">
        <f>K17/Portada!$F$15</f>
        <v>0</v>
      </c>
      <c r="M17" s="139"/>
      <c r="N17" s="139"/>
      <c r="O17" s="8"/>
      <c r="P17" s="217">
        <f t="shared" si="1"/>
        <v>0</v>
      </c>
      <c r="Q17" s="8"/>
      <c r="R17" s="217">
        <f t="shared" si="2"/>
        <v>0</v>
      </c>
      <c r="S17" s="8"/>
      <c r="T17" s="8"/>
      <c r="U17" s="8"/>
      <c r="V17" s="8"/>
      <c r="W17" s="8"/>
      <c r="X17" s="9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FB17" s="18">
        <f t="shared" si="3"/>
        <v>0</v>
      </c>
    </row>
    <row r="18" spans="1:158" x14ac:dyDescent="0.25">
      <c r="A18" s="16"/>
      <c r="B18" s="96" t="s">
        <v>101</v>
      </c>
      <c r="C18" s="96" t="s">
        <v>83</v>
      </c>
      <c r="D18" s="97"/>
      <c r="E18" s="99"/>
      <c r="F18" s="98"/>
      <c r="G18" s="97"/>
      <c r="H18" s="97"/>
      <c r="I18" s="99"/>
      <c r="J18" s="101">
        <f>+IF(H18="L-TF",IF(I18&lt;Resum!$AF$39,(I18*Resum!$AF$40),Resum!$AF$41),+IF(H18="L-TT",IF(I18&lt;Resum!$AF$43,(I18*Resum!$AF$44),Resum!$AF$45),0))
+IF(H18="A",0,+IF(I18&gt;Resum!$AD$49,Resum!$AF$49*(+IF(I18&gt;Resum!$AE$49,(Resum!$AE$49-Resum!$AD$49),(I18-Resum!$AD$49))),0)+IF(I18&gt;Resum!$AD$50,Resum!$AF$50*(+IF(I18&gt;Resum!$AE$50,(Resum!$AE$50-Resum!$AD$50),(I18-Resum!$AD$50))),0)+IF(I18&gt;Resum!$AD$51,Resum!$AF$51*(I18-Resum!$AD$51),0))</f>
        <v>0</v>
      </c>
      <c r="K18" s="100">
        <f t="shared" si="0"/>
        <v>0</v>
      </c>
      <c r="L18" s="101">
        <f>K18/Portada!$F$15</f>
        <v>0</v>
      </c>
      <c r="M18" s="139"/>
      <c r="N18" s="139"/>
      <c r="O18" s="8"/>
      <c r="P18" s="217">
        <f t="shared" si="1"/>
        <v>0</v>
      </c>
      <c r="Q18" s="8"/>
      <c r="R18" s="217">
        <f t="shared" si="2"/>
        <v>0</v>
      </c>
      <c r="S18" s="8"/>
      <c r="T18" s="8"/>
      <c r="U18" s="8"/>
      <c r="V18" s="8"/>
      <c r="W18" s="8"/>
      <c r="X18" s="9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FB18" s="18">
        <f t="shared" si="3"/>
        <v>0</v>
      </c>
    </row>
    <row r="19" spans="1:158" x14ac:dyDescent="0.25">
      <c r="A19" s="16"/>
      <c r="B19" s="113" t="s">
        <v>102</v>
      </c>
      <c r="C19" s="114" t="s">
        <v>84</v>
      </c>
      <c r="D19" s="103"/>
      <c r="E19" s="147"/>
      <c r="F19" s="148"/>
      <c r="G19" s="103"/>
      <c r="H19" s="103"/>
      <c r="I19" s="104"/>
      <c r="J19" s="101">
        <f>+IF(H19="L-TF",IF(I19&lt;Resum!$AF$39,(I19*Resum!$AF$40),Resum!$AF$41),+IF(H19="L-TT",IF(I19&lt;Resum!$AF$43,(I19*Resum!$AF$44),Resum!$AF$45),0))
+IF(H19="A",0,+IF(I19&gt;Resum!$AD$49,Resum!$AF$49*(+IF(I19&gt;Resum!$AE$49,(Resum!$AE$49-Resum!$AD$49),(I19-Resum!$AD$49))),0)+IF(I19&gt;Resum!$AD$50,Resum!$AF$50*(+IF(I19&gt;Resum!$AE$50,(Resum!$AE$50-Resum!$AD$50),(I19-Resum!$AD$50))),0)+IF(I19&gt;Resum!$AD$51,Resum!$AF$51*(I19-Resum!$AD$51),0))</f>
        <v>0</v>
      </c>
      <c r="K19" s="100">
        <f t="shared" si="0"/>
        <v>0</v>
      </c>
      <c r="L19" s="101">
        <f>K19/Portada!$F$15</f>
        <v>0</v>
      </c>
      <c r="M19" s="139"/>
      <c r="N19" s="139"/>
      <c r="O19" s="8"/>
      <c r="P19" s="217">
        <f t="shared" si="1"/>
        <v>0</v>
      </c>
      <c r="Q19" s="8"/>
      <c r="R19" s="217">
        <f t="shared" si="2"/>
        <v>0</v>
      </c>
      <c r="S19" s="8"/>
      <c r="T19" s="8"/>
      <c r="U19" s="8"/>
      <c r="V19" s="8"/>
      <c r="W19" s="8"/>
      <c r="X19" s="9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FB19" s="18">
        <f t="shared" si="3"/>
        <v>0</v>
      </c>
    </row>
    <row r="20" spans="1:158" x14ac:dyDescent="0.25">
      <c r="A20" s="16"/>
      <c r="B20" s="96" t="s">
        <v>103</v>
      </c>
      <c r="C20" s="96" t="s">
        <v>84</v>
      </c>
      <c r="D20" s="97"/>
      <c r="E20" s="99"/>
      <c r="F20" s="98"/>
      <c r="G20" s="97"/>
      <c r="H20" s="97"/>
      <c r="I20" s="99"/>
      <c r="J20" s="101">
        <f>+IF(H20="L-TF",IF(I20&lt;Resum!$AF$39,(I20*Resum!$AF$40),Resum!$AF$41),+IF(H20="L-TT",IF(I20&lt;Resum!$AF$43,(I20*Resum!$AF$44),Resum!$AF$45),0))
+IF(H20="A",0,+IF(I20&gt;Resum!$AD$49,Resum!$AF$49*(+IF(I20&gt;Resum!$AE$49,(Resum!$AE$49-Resum!$AD$49),(I20-Resum!$AD$49))),0)+IF(I20&gt;Resum!$AD$50,Resum!$AF$50*(+IF(I20&gt;Resum!$AE$50,(Resum!$AE$50-Resum!$AD$50),(I20-Resum!$AD$50))),0)+IF(I20&gt;Resum!$AD$51,Resum!$AF$51*(I20-Resum!$AD$51),0))</f>
        <v>0</v>
      </c>
      <c r="K20" s="100">
        <f t="shared" si="0"/>
        <v>0</v>
      </c>
      <c r="L20" s="101">
        <f>K20/Portada!$F$15</f>
        <v>0</v>
      </c>
      <c r="M20" s="139"/>
      <c r="N20" s="139"/>
      <c r="O20" s="8"/>
      <c r="P20" s="217">
        <f t="shared" si="1"/>
        <v>0</v>
      </c>
      <c r="Q20" s="8"/>
      <c r="R20" s="217">
        <f t="shared" si="2"/>
        <v>0</v>
      </c>
      <c r="S20" s="8"/>
      <c r="T20" s="8"/>
      <c r="U20" s="8"/>
      <c r="V20" s="8"/>
      <c r="W20" s="8"/>
      <c r="X20" s="9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FB20" s="18">
        <f t="shared" si="3"/>
        <v>0</v>
      </c>
    </row>
    <row r="21" spans="1:158" x14ac:dyDescent="0.25">
      <c r="A21" s="16"/>
      <c r="B21" s="113" t="s">
        <v>104</v>
      </c>
      <c r="C21" s="145" t="s">
        <v>84</v>
      </c>
      <c r="D21" s="103"/>
      <c r="E21" s="147"/>
      <c r="F21" s="148"/>
      <c r="G21" s="103"/>
      <c r="H21" s="103"/>
      <c r="I21" s="104"/>
      <c r="J21" s="101">
        <f>+IF(H21="L-TF",IF(I21&lt;Resum!$AF$39,(I21*Resum!$AF$40),Resum!$AF$41),+IF(H21="L-TT",IF(I21&lt;Resum!$AF$43,(I21*Resum!$AF$44),Resum!$AF$45),0))
+IF(H21="A",0,+IF(I21&gt;Resum!$AD$49,Resum!$AF$49*(+IF(I21&gt;Resum!$AE$49,(Resum!$AE$49-Resum!$AD$49),(I21-Resum!$AD$49))),0)+IF(I21&gt;Resum!$AD$50,Resum!$AF$50*(+IF(I21&gt;Resum!$AE$50,(Resum!$AE$50-Resum!$AD$50),(I21-Resum!$AD$50))),0)+IF(I21&gt;Resum!$AD$51,Resum!$AF$51*(I21-Resum!$AD$51),0))</f>
        <v>0</v>
      </c>
      <c r="K21" s="100">
        <f t="shared" si="0"/>
        <v>0</v>
      </c>
      <c r="L21" s="101">
        <f>K21/Portada!$F$15</f>
        <v>0</v>
      </c>
      <c r="M21" s="139"/>
      <c r="N21" s="139"/>
      <c r="O21" s="8"/>
      <c r="P21" s="217">
        <f t="shared" si="1"/>
        <v>0</v>
      </c>
      <c r="Q21" s="8"/>
      <c r="R21" s="217">
        <f t="shared" si="2"/>
        <v>0</v>
      </c>
      <c r="S21" s="8"/>
      <c r="T21" s="8"/>
      <c r="U21" s="8"/>
      <c r="V21" s="8"/>
      <c r="W21" s="8"/>
      <c r="X21" s="9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FB21" s="18">
        <f t="shared" si="3"/>
        <v>0</v>
      </c>
    </row>
    <row r="22" spans="1:158" x14ac:dyDescent="0.25">
      <c r="A22" s="16"/>
      <c r="B22" s="96" t="s">
        <v>105</v>
      </c>
      <c r="C22" s="96" t="s">
        <v>84</v>
      </c>
      <c r="D22" s="97"/>
      <c r="E22" s="99"/>
      <c r="F22" s="98"/>
      <c r="G22" s="97"/>
      <c r="H22" s="97"/>
      <c r="I22" s="99"/>
      <c r="J22" s="101">
        <f>+IF(H22="L-TF",IF(I22&lt;Resum!$AF$39,(I22*Resum!$AF$40),Resum!$AF$41),+IF(H22="L-TT",IF(I22&lt;Resum!$AF$43,(I22*Resum!$AF$44),Resum!$AF$45),0))
+IF(H22="A",0,+IF(I22&gt;Resum!$AD$49,Resum!$AF$49*(+IF(I22&gt;Resum!$AE$49,(Resum!$AE$49-Resum!$AD$49),(I22-Resum!$AD$49))),0)+IF(I22&gt;Resum!$AD$50,Resum!$AF$50*(+IF(I22&gt;Resum!$AE$50,(Resum!$AE$50-Resum!$AD$50),(I22-Resum!$AD$50))),0)+IF(I22&gt;Resum!$AD$51,Resum!$AF$51*(I22-Resum!$AD$51),0))</f>
        <v>0</v>
      </c>
      <c r="K22" s="100">
        <f t="shared" si="0"/>
        <v>0</v>
      </c>
      <c r="L22" s="101">
        <f>K22/Portada!$F$15</f>
        <v>0</v>
      </c>
      <c r="M22" s="139"/>
      <c r="N22" s="139"/>
      <c r="O22" s="8"/>
      <c r="P22" s="217">
        <f t="shared" si="1"/>
        <v>0</v>
      </c>
      <c r="Q22" s="8"/>
      <c r="R22" s="217">
        <f t="shared" si="2"/>
        <v>0</v>
      </c>
      <c r="S22" s="8"/>
      <c r="T22" s="8"/>
      <c r="U22" s="8"/>
      <c r="V22" s="8"/>
      <c r="W22" s="8"/>
      <c r="X22" s="9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FB22" s="18">
        <f t="shared" si="3"/>
        <v>0</v>
      </c>
    </row>
    <row r="23" spans="1:158" x14ac:dyDescent="0.25">
      <c r="A23" s="16"/>
      <c r="B23" s="145" t="s">
        <v>106</v>
      </c>
      <c r="C23" s="96" t="s">
        <v>222</v>
      </c>
      <c r="D23" s="146"/>
      <c r="E23" s="147"/>
      <c r="F23" s="148"/>
      <c r="G23" s="146"/>
      <c r="H23" s="103"/>
      <c r="I23" s="147"/>
      <c r="J23" s="101">
        <f>+IF(H23="L-TF",IF(I23&lt;Resum!$AF$39,(I23*Resum!$AF$40),Resum!$AF$41),+IF(H23="L-TT",IF(I23&lt;Resum!$AF$43,(I23*Resum!$AF$44),Resum!$AF$45),0))
+IF(H23="A",0,+IF(I23&gt;Resum!$AD$49,Resum!$AF$49*(+IF(I23&gt;Resum!$AE$49,(Resum!$AE$49-Resum!$AD$49),(I23-Resum!$AD$49))),0)+IF(I23&gt;Resum!$AD$50,Resum!$AF$50*(+IF(I23&gt;Resum!$AE$50,(Resum!$AE$50-Resum!$AD$50),(I23-Resum!$AD$50))),0)+IF(I23&gt;Resum!$AD$51,Resum!$AF$51*(I23-Resum!$AD$51),0))</f>
        <v>0</v>
      </c>
      <c r="K23" s="100">
        <f t="shared" si="0"/>
        <v>0</v>
      </c>
      <c r="L23" s="101">
        <f>K23/Portada!$F$15</f>
        <v>0</v>
      </c>
      <c r="M23" s="139"/>
      <c r="N23" s="139"/>
      <c r="O23" s="8"/>
      <c r="P23" s="217">
        <f t="shared" si="1"/>
        <v>0</v>
      </c>
      <c r="Q23" s="8"/>
      <c r="R23" s="217">
        <f t="shared" si="2"/>
        <v>0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1"/>
      <c r="AN23" s="1"/>
      <c r="AO23" s="1"/>
      <c r="AP23" s="1"/>
      <c r="AQ23" s="1"/>
      <c r="FB23" s="18">
        <f t="shared" si="3"/>
        <v>0</v>
      </c>
    </row>
    <row r="24" spans="1:158" x14ac:dyDescent="0.25">
      <c r="A24" s="16"/>
      <c r="B24" s="96" t="s">
        <v>107</v>
      </c>
      <c r="C24" s="94"/>
      <c r="D24" s="97"/>
      <c r="E24" s="99"/>
      <c r="F24" s="98"/>
      <c r="G24" s="97"/>
      <c r="H24" s="97"/>
      <c r="I24" s="99"/>
      <c r="J24" s="101">
        <f>+IF(H24="L-TF",IF(I24&lt;Resum!$AF$39,(I24*Resum!$AF$40),Resum!$AF$41),+IF(H24="L-TT",IF(I24&lt;Resum!$AF$43,(I24*Resum!$AF$44),Resum!$AF$45),0))
+IF(H24="A",0,+IF(I24&gt;Resum!$AD$49,Resum!$AF$49*(+IF(I24&gt;Resum!$AE$49,(Resum!$AE$49-Resum!$AD$49),(I24-Resum!$AD$49))),0)+IF(I24&gt;Resum!$AD$50,Resum!$AF$50*(+IF(I24&gt;Resum!$AE$50,(Resum!$AE$50-Resum!$AD$50),(I24-Resum!$AD$50))),0)+IF(I24&gt;Resum!$AD$51,Resum!$AF$51*(I24-Resum!$AD$51),0))</f>
        <v>0</v>
      </c>
      <c r="K24" s="100">
        <f t="shared" si="0"/>
        <v>0</v>
      </c>
      <c r="L24" s="101">
        <f>K24/Portada!$F$15</f>
        <v>0</v>
      </c>
      <c r="M24" s="139"/>
      <c r="N24" s="139"/>
      <c r="O24" s="8"/>
      <c r="P24" s="217">
        <f t="shared" si="1"/>
        <v>0</v>
      </c>
      <c r="Q24" s="8"/>
      <c r="R24" s="217">
        <f t="shared" si="2"/>
        <v>0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1"/>
      <c r="AN24" s="1"/>
      <c r="AO24" s="1"/>
      <c r="AP24" s="1"/>
      <c r="AQ24" s="1"/>
      <c r="FB24" s="18">
        <f t="shared" si="3"/>
        <v>0</v>
      </c>
    </row>
    <row r="25" spans="1:158" x14ac:dyDescent="0.25">
      <c r="A25" s="16"/>
      <c r="B25" s="145" t="s">
        <v>108</v>
      </c>
      <c r="C25" s="94"/>
      <c r="D25" s="146"/>
      <c r="E25" s="147"/>
      <c r="F25" s="148"/>
      <c r="G25" s="146"/>
      <c r="H25" s="103"/>
      <c r="I25" s="147"/>
      <c r="J25" s="101">
        <f>+IF(H25="L-TF",IF(I25&lt;Resum!$AF$39,(I25*Resum!$AF$40),Resum!$AF$41),+IF(H25="L-TT",IF(I25&lt;Resum!$AF$43,(I25*Resum!$AF$44),Resum!$AF$45),0))
+IF(H25="A",0,+IF(I25&gt;Resum!$AD$49,Resum!$AF$49*(+IF(I25&gt;Resum!$AE$49,(Resum!$AE$49-Resum!$AD$49),(I25-Resum!$AD$49))),0)+IF(I25&gt;Resum!$AD$50,Resum!$AF$50*(+IF(I25&gt;Resum!$AE$50,(Resum!$AE$50-Resum!$AD$50),(I25-Resum!$AD$50))),0)+IF(I25&gt;Resum!$AD$51,Resum!$AF$51*(I25-Resum!$AD$51),0))</f>
        <v>0</v>
      </c>
      <c r="K25" s="100">
        <f t="shared" si="0"/>
        <v>0</v>
      </c>
      <c r="L25" s="101">
        <f>K25/Portada!$F$15</f>
        <v>0</v>
      </c>
      <c r="M25" s="139"/>
      <c r="N25" s="139"/>
      <c r="O25" s="8"/>
      <c r="P25" s="217">
        <f t="shared" si="1"/>
        <v>0</v>
      </c>
      <c r="Q25" s="8"/>
      <c r="R25" s="217">
        <f t="shared" si="2"/>
        <v>0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1"/>
      <c r="AN25" s="1"/>
      <c r="AO25" s="1"/>
      <c r="AP25" s="1"/>
      <c r="AQ25" s="1"/>
      <c r="FB25" s="18">
        <f t="shared" si="3"/>
        <v>0</v>
      </c>
    </row>
    <row r="26" spans="1:158" x14ac:dyDescent="0.25">
      <c r="A26" s="16"/>
      <c r="B26" s="96" t="s">
        <v>109</v>
      </c>
      <c r="C26" s="94"/>
      <c r="D26" s="97"/>
      <c r="E26" s="99"/>
      <c r="F26" s="98"/>
      <c r="G26" s="97"/>
      <c r="H26" s="97"/>
      <c r="I26" s="99"/>
      <c r="J26" s="101">
        <f>+IF(H26="L-TF",IF(I26&lt;Resum!$AF$39,(I26*Resum!$AF$40),Resum!$AF$41),+IF(H26="L-TT",IF(I26&lt;Resum!$AF$43,(I26*Resum!$AF$44),Resum!$AF$45),0))
+IF(H26="A",0,+IF(I26&gt;Resum!$AD$49,Resum!$AF$49*(+IF(I26&gt;Resum!$AE$49,(Resum!$AE$49-Resum!$AD$49),(I26-Resum!$AD$49))),0)+IF(I26&gt;Resum!$AD$50,Resum!$AF$50*(+IF(I26&gt;Resum!$AE$50,(Resum!$AE$50-Resum!$AD$50),(I26-Resum!$AD$50))),0)+IF(I26&gt;Resum!$AD$51,Resum!$AF$51*(I26-Resum!$AD$51),0))</f>
        <v>0</v>
      </c>
      <c r="K26" s="100">
        <f t="shared" si="0"/>
        <v>0</v>
      </c>
      <c r="L26" s="101">
        <f>K26/Portada!$F$15</f>
        <v>0</v>
      </c>
      <c r="M26" s="139"/>
      <c r="N26" s="139"/>
      <c r="O26" s="8"/>
      <c r="P26" s="217">
        <f t="shared" si="1"/>
        <v>0</v>
      </c>
      <c r="Q26" s="8"/>
      <c r="R26" s="217">
        <f t="shared" si="2"/>
        <v>0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1"/>
      <c r="AN26" s="1"/>
      <c r="AO26" s="1"/>
      <c r="AP26" s="1"/>
      <c r="AQ26" s="1"/>
      <c r="FB26" s="18">
        <f t="shared" si="3"/>
        <v>0</v>
      </c>
    </row>
    <row r="27" spans="1:158" x14ac:dyDescent="0.25">
      <c r="A27" s="16"/>
      <c r="B27" s="151" t="s">
        <v>243</v>
      </c>
      <c r="C27" s="94"/>
      <c r="D27" s="146"/>
      <c r="E27" s="147"/>
      <c r="F27" s="148"/>
      <c r="G27" s="146"/>
      <c r="H27" s="103"/>
      <c r="I27" s="147"/>
      <c r="J27" s="101">
        <f>+IF(H27="L-TF",IF(I27&lt;Resum!$AF$39,(I27*Resum!$AF$40),Resum!$AF$41),+IF(H27="L-TT",IF(I27&lt;Resum!$AF$43,(I27*Resum!$AF$44),Resum!$AF$45),0))
+IF(H27="A",0,+IF(I27&gt;Resum!$AD$49,Resum!$AF$49*(+IF(I27&gt;Resum!$AE$49,(Resum!$AE$49-Resum!$AD$49),(I27-Resum!$AD$49))),0)+IF(I27&gt;Resum!$AD$50,Resum!$AF$50*(+IF(I27&gt;Resum!$AE$50,(Resum!$AE$50-Resum!$AD$50),(I27-Resum!$AD$50))),0)+IF(I27&gt;Resum!$AD$51,Resum!$AF$51*(I27-Resum!$AD$51),0))</f>
        <v>0</v>
      </c>
      <c r="K27" s="100">
        <f t="shared" si="0"/>
        <v>0</v>
      </c>
      <c r="L27" s="101">
        <f>K27/Portada!$F$15</f>
        <v>0</v>
      </c>
      <c r="M27" s="139"/>
      <c r="N27" s="139"/>
      <c r="O27" s="8"/>
      <c r="P27" s="217"/>
      <c r="Q27" s="8"/>
      <c r="R27" s="217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1"/>
      <c r="AN27" s="1"/>
      <c r="AO27" s="1"/>
      <c r="AP27" s="1"/>
      <c r="AQ27" s="1"/>
      <c r="FB27" s="18"/>
    </row>
    <row r="28" spans="1:158" ht="15.75" thickBot="1" x14ac:dyDescent="0.3">
      <c r="A28" s="16"/>
      <c r="B28" s="27"/>
      <c r="C28" s="89" t="str">
        <f>"TOTAL " &amp;" " &amp; B7 &amp; " " &amp; (C7)</f>
        <v>TOTAL  01.01. Direcció</v>
      </c>
      <c r="D28" s="90"/>
      <c r="E28" s="90"/>
      <c r="F28" s="91"/>
      <c r="G28" s="90"/>
      <c r="H28" s="90"/>
      <c r="I28" s="90"/>
      <c r="J28" s="92">
        <f>SUM(J8:J27)</f>
        <v>0</v>
      </c>
      <c r="K28" s="92">
        <f>SUM(K8:K27)</f>
        <v>0</v>
      </c>
      <c r="L28" s="92">
        <f>SUM(L8:L27)</f>
        <v>0</v>
      </c>
      <c r="M28" s="19">
        <f>SUM(M8:M26)</f>
        <v>0</v>
      </c>
      <c r="N28" s="19">
        <f>SUM(N8:N26)</f>
        <v>0</v>
      </c>
      <c r="O28" s="8"/>
      <c r="P28" s="19">
        <f>SUM(P8:P26)</f>
        <v>0</v>
      </c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1"/>
      <c r="AN28" s="1"/>
      <c r="AO28" s="1"/>
      <c r="AP28" s="1"/>
      <c r="AQ28" s="1"/>
      <c r="FB28" s="19">
        <f>SUM(FB8:FB26)</f>
        <v>0</v>
      </c>
    </row>
    <row r="29" spans="1:158" x14ac:dyDescent="0.25">
      <c r="A29" s="8"/>
      <c r="B29" s="22" t="s">
        <v>0</v>
      </c>
      <c r="C29" s="29"/>
      <c r="D29" s="22"/>
      <c r="E29" s="30"/>
      <c r="F29" s="41"/>
      <c r="G29" s="30"/>
      <c r="H29" s="30"/>
      <c r="I29" s="30"/>
      <c r="J29" s="30"/>
      <c r="K29" s="30"/>
      <c r="L29" s="22"/>
      <c r="M29" s="22"/>
      <c r="N29" s="22"/>
      <c r="O29" s="22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1"/>
      <c r="AN29" s="1"/>
      <c r="AO29" s="1"/>
      <c r="AP29" s="1"/>
      <c r="AQ29" s="1"/>
      <c r="FB29" s="30"/>
    </row>
    <row r="30" spans="1:158" x14ac:dyDescent="0.25">
      <c r="A30" s="8"/>
      <c r="B30" s="21" t="s">
        <v>110</v>
      </c>
      <c r="C30" s="16" t="s">
        <v>89</v>
      </c>
      <c r="D30" s="17"/>
      <c r="E30" s="22"/>
      <c r="F30" s="40"/>
      <c r="G30" s="22"/>
      <c r="H30" s="22"/>
      <c r="I30" s="22"/>
      <c r="J30" s="22"/>
      <c r="K30" s="22"/>
      <c r="L30" s="22"/>
      <c r="M30" s="22"/>
      <c r="N30" s="22"/>
      <c r="O30" s="22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1"/>
      <c r="AN30" s="1"/>
      <c r="AO30" s="1"/>
      <c r="AP30" s="1"/>
      <c r="AQ30" s="1"/>
      <c r="FB30" s="22"/>
    </row>
    <row r="31" spans="1:158" x14ac:dyDescent="0.25">
      <c r="A31" s="16"/>
      <c r="B31" s="106" t="s">
        <v>111</v>
      </c>
      <c r="C31" s="107" t="s">
        <v>117</v>
      </c>
      <c r="D31" s="108"/>
      <c r="E31" s="110"/>
      <c r="F31" s="109"/>
      <c r="G31" s="108"/>
      <c r="H31" s="108"/>
      <c r="I31" s="110"/>
      <c r="J31" s="112">
        <f>+IF(H31="L-TF",IF(I31&lt;Resum!$AF$39,(I31*Resum!$AF$40),Resum!$AF$41),+IF(H31="L-TT",IF(I31&lt;Resum!$AF$43,(I31*Resum!$AF$44),Resum!$AF$45),0))
+IF(H31="A",0,+IF(I31&gt;Resum!$AD$49,Resum!$AF$49*(+IF(I31&gt;Resum!$AE$49,(Resum!$AE$49-Resum!$AD$49),(I31-Resum!$AD$49))),0)+IF(I31&gt;Resum!$AD$50,Resum!$AF$50*(+IF(I31&gt;Resum!$AE$50,(Resum!$AE$50-Resum!$AD$50),(I31-Resum!$AD$50))),0)+IF(I31&gt;Resum!$AD$51,Resum!$AF$51*(I31-Resum!$AD$51),0))</f>
        <v>0</v>
      </c>
      <c r="K31" s="111">
        <f t="shared" ref="K31:K36" si="4">(IF(E31=0,1,E31)*IF(F31=0,1,F31)*I31 ) + J31*IF(E31=0,1,E31)*IF(F31=0,1,F31)</f>
        <v>0</v>
      </c>
      <c r="L31" s="112">
        <f>K31/Portada!$F$15</f>
        <v>0</v>
      </c>
      <c r="M31" s="139"/>
      <c r="N31" s="139"/>
      <c r="O31" s="8"/>
      <c r="P31" s="217">
        <f t="shared" ref="P31:P36" si="5">J31*IF(E31=0,1,E31)*IF(F31=0,1,F31)</f>
        <v>0</v>
      </c>
      <c r="Q31" s="8"/>
      <c r="R31" s="217">
        <f t="shared" ref="R31:R36" si="6">IF(I31&lt;&gt;0,(J31/I31)/IF(E31=0,1,E31),0)</f>
        <v>0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1"/>
      <c r="AN31" s="1"/>
      <c r="AO31" s="1"/>
      <c r="AP31" s="1"/>
      <c r="AQ31" s="1"/>
      <c r="FB31" s="18">
        <f t="shared" ref="FB31:FB36" si="7">(IF(E31=0,1,E31)*IF(F31=0,1,F31)*I31 ) + J31*IF(E31=0,1,E31)*IF(F31=0,1,F31)</f>
        <v>0</v>
      </c>
    </row>
    <row r="32" spans="1:158" x14ac:dyDescent="0.25">
      <c r="A32" s="16"/>
      <c r="B32" s="150" t="s">
        <v>112</v>
      </c>
      <c r="C32" s="145" t="s">
        <v>85</v>
      </c>
      <c r="D32" s="146"/>
      <c r="E32" s="147"/>
      <c r="F32" s="148"/>
      <c r="G32" s="146"/>
      <c r="H32" s="103"/>
      <c r="I32" s="147"/>
      <c r="J32" s="101">
        <f>+IF(H32="L-TF",IF(I32&lt;Resum!$AF$39,(I32*Resum!$AF$40),Resum!$AF$41),+IF(H32="L-TT",IF(I32&lt;Resum!$AF$43,(I32*Resum!$AF$44),Resum!$AF$45),0))
+IF(H32="A",0,+IF(I32&gt;Resum!$AD$49,Resum!$AF$49*(+IF(I32&gt;Resum!$AE$49,(Resum!$AE$49-Resum!$AD$49),(I32-Resum!$AD$49))),0)+IF(I32&gt;Resum!$AD$50,Resum!$AF$50*(+IF(I32&gt;Resum!$AE$50,(Resum!$AE$50-Resum!$AD$50),(I32-Resum!$AD$50))),0)+IF(I32&gt;Resum!$AD$51,Resum!$AF$51*(I32-Resum!$AD$51),0))</f>
        <v>0</v>
      </c>
      <c r="K32" s="100">
        <f t="shared" si="4"/>
        <v>0</v>
      </c>
      <c r="L32" s="101">
        <f>K32/Portada!$F$15</f>
        <v>0</v>
      </c>
      <c r="M32" s="139"/>
      <c r="N32" s="139"/>
      <c r="O32" s="8"/>
      <c r="P32" s="217">
        <f t="shared" si="5"/>
        <v>0</v>
      </c>
      <c r="Q32" s="8"/>
      <c r="R32" s="217">
        <f t="shared" si="6"/>
        <v>0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1"/>
      <c r="AN32" s="1"/>
      <c r="AO32" s="1"/>
      <c r="AP32" s="1"/>
      <c r="AQ32" s="1"/>
      <c r="FB32" s="18">
        <f t="shared" si="7"/>
        <v>0</v>
      </c>
    </row>
    <row r="33" spans="1:158" x14ac:dyDescent="0.25">
      <c r="A33" s="16"/>
      <c r="B33" s="95" t="s">
        <v>113</v>
      </c>
      <c r="C33" s="96" t="s">
        <v>85</v>
      </c>
      <c r="D33" s="97"/>
      <c r="E33" s="99"/>
      <c r="F33" s="98"/>
      <c r="G33" s="97"/>
      <c r="H33" s="97"/>
      <c r="I33" s="99"/>
      <c r="J33" s="101">
        <f>+IF(H33="L-TF",IF(I33&lt;Resum!$AF$39,(I33*Resum!$AF$40),Resum!$AF$41),+IF(H33="L-TT",IF(I33&lt;Resum!$AF$43,(I33*Resum!$AF$44),Resum!$AF$45),0))
+IF(H33="A",0,+IF(I33&gt;Resum!$AD$49,Resum!$AF$49*(+IF(I33&gt;Resum!$AE$49,(Resum!$AE$49-Resum!$AD$49),(I33-Resum!$AD$49))),0)+IF(I33&gt;Resum!$AD$50,Resum!$AF$50*(+IF(I33&gt;Resum!$AE$50,(Resum!$AE$50-Resum!$AD$50),(I33-Resum!$AD$50))),0)+IF(I33&gt;Resum!$AD$51,Resum!$AF$51*(I33-Resum!$AD$51),0))</f>
        <v>0</v>
      </c>
      <c r="K33" s="100">
        <f t="shared" si="4"/>
        <v>0</v>
      </c>
      <c r="L33" s="101">
        <f>K33/Portada!$F$15</f>
        <v>0</v>
      </c>
      <c r="M33" s="139"/>
      <c r="N33" s="139"/>
      <c r="O33" s="8"/>
      <c r="P33" s="217">
        <f t="shared" si="5"/>
        <v>0</v>
      </c>
      <c r="Q33" s="8"/>
      <c r="R33" s="217">
        <f t="shared" si="6"/>
        <v>0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1"/>
      <c r="AN33" s="1"/>
      <c r="AO33" s="1"/>
      <c r="AP33" s="1"/>
      <c r="AQ33" s="1"/>
      <c r="FB33" s="18">
        <f t="shared" si="7"/>
        <v>0</v>
      </c>
    </row>
    <row r="34" spans="1:158" x14ac:dyDescent="0.25">
      <c r="A34" s="16"/>
      <c r="B34" s="102" t="s">
        <v>114</v>
      </c>
      <c r="C34" s="94"/>
      <c r="D34" s="146"/>
      <c r="E34" s="147"/>
      <c r="F34" s="148"/>
      <c r="G34" s="146"/>
      <c r="H34" s="103"/>
      <c r="I34" s="147"/>
      <c r="J34" s="101">
        <f>+IF(H34="L-TF",IF(I34&lt;Resum!$AF$39,(I34*Resum!$AF$40),Resum!$AF$41),+IF(H34="L-TT",IF(I34&lt;Resum!$AF$43,(I34*Resum!$AF$44),Resum!$AF$45),0))
+IF(H34="A",0,+IF(I34&gt;Resum!$AD$49,Resum!$AF$49*(+IF(I34&gt;Resum!$AE$49,(Resum!$AE$49-Resum!$AD$49),(I34-Resum!$AD$49))),0)+IF(I34&gt;Resum!$AD$50,Resum!$AF$50*(+IF(I34&gt;Resum!$AE$50,(Resum!$AE$50-Resum!$AD$50),(I34-Resum!$AD$50))),0)+IF(I34&gt;Resum!$AD$51,Resum!$AF$51*(I34-Resum!$AD$51),0))</f>
        <v>0</v>
      </c>
      <c r="K34" s="100">
        <f t="shared" si="4"/>
        <v>0</v>
      </c>
      <c r="L34" s="101">
        <f>K34/Portada!$F$15</f>
        <v>0</v>
      </c>
      <c r="M34" s="139"/>
      <c r="N34" s="139"/>
      <c r="O34" s="8"/>
      <c r="P34" s="217">
        <f t="shared" si="5"/>
        <v>0</v>
      </c>
      <c r="Q34" s="8"/>
      <c r="R34" s="217">
        <f t="shared" si="6"/>
        <v>0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1"/>
      <c r="AN34" s="1"/>
      <c r="AO34" s="1"/>
      <c r="AP34" s="1"/>
      <c r="AQ34" s="1"/>
      <c r="FB34" s="18">
        <f t="shared" si="7"/>
        <v>0</v>
      </c>
    </row>
    <row r="35" spans="1:158" x14ac:dyDescent="0.25">
      <c r="A35" s="16"/>
      <c r="B35" s="95" t="s">
        <v>115</v>
      </c>
      <c r="C35" s="94"/>
      <c r="D35" s="97"/>
      <c r="E35" s="99"/>
      <c r="F35" s="98"/>
      <c r="G35" s="97"/>
      <c r="H35" s="97"/>
      <c r="I35" s="99"/>
      <c r="J35" s="101">
        <f>+IF(H35="L-TF",IF(I35&lt;Resum!$AF$39,(I35*Resum!$AF$40),Resum!$AF$41),+IF(H35="L-TT",IF(I35&lt;Resum!$AF$43,(I35*Resum!$AF$44),Resum!$AF$45),0))
+IF(H35="A",0,+IF(I35&gt;Resum!$AD$49,Resum!$AF$49*(+IF(I35&gt;Resum!$AE$49,(Resum!$AE$49-Resum!$AD$49),(I35-Resum!$AD$49))),0)+IF(I35&gt;Resum!$AD$50,Resum!$AF$50*(+IF(I35&gt;Resum!$AE$50,(Resum!$AE$50-Resum!$AD$50),(I35-Resum!$AD$50))),0)+IF(I35&gt;Resum!$AD$51,Resum!$AF$51*(I35-Resum!$AD$51),0))</f>
        <v>0</v>
      </c>
      <c r="K35" s="100">
        <f t="shared" si="4"/>
        <v>0</v>
      </c>
      <c r="L35" s="101">
        <f>K35/Portada!$F$15</f>
        <v>0</v>
      </c>
      <c r="M35" s="139"/>
      <c r="N35" s="139"/>
      <c r="O35" s="8"/>
      <c r="P35" s="217">
        <f t="shared" si="5"/>
        <v>0</v>
      </c>
      <c r="Q35" s="8"/>
      <c r="R35" s="217">
        <f t="shared" si="6"/>
        <v>0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1"/>
      <c r="AN35" s="1"/>
      <c r="AO35" s="1"/>
      <c r="AP35" s="1"/>
      <c r="AQ35" s="1"/>
      <c r="FB35" s="18">
        <f t="shared" si="7"/>
        <v>0</v>
      </c>
    </row>
    <row r="36" spans="1:158" x14ac:dyDescent="0.25">
      <c r="A36" s="16"/>
      <c r="B36" s="241" t="s">
        <v>220</v>
      </c>
      <c r="C36" s="94"/>
      <c r="D36" s="146"/>
      <c r="E36" s="147"/>
      <c r="F36" s="148"/>
      <c r="G36" s="146"/>
      <c r="H36" s="103"/>
      <c r="I36" s="147"/>
      <c r="J36" s="101">
        <f>+IF(H36="L-TF",IF(I36&lt;Resum!$AF$39,(I36*Resum!$AF$40),Resum!$AF$41),+IF(H36="L-TT",IF(I36&lt;Resum!$AF$43,(I36*Resum!$AF$44),Resum!$AF$45),0))
+IF(H36="A",0,+IF(I36&gt;Resum!$AD$49,Resum!$AF$49*(+IF(I36&gt;Resum!$AE$49,(Resum!$AE$49-Resum!$AD$49),(I36-Resum!$AD$49))),0)+IF(I36&gt;Resum!$AD$50,Resum!$AF$50*(+IF(I36&gt;Resum!$AE$50,(Resum!$AE$50-Resum!$AD$50),(I36-Resum!$AD$50))),0)+IF(I36&gt;Resum!$AD$51,Resum!$AF$51*(I36-Resum!$AD$51),0))</f>
        <v>0</v>
      </c>
      <c r="K36" s="100">
        <f t="shared" si="4"/>
        <v>0</v>
      </c>
      <c r="L36" s="101">
        <f>K36/Portada!$F$15</f>
        <v>0</v>
      </c>
      <c r="M36" s="139"/>
      <c r="N36" s="139"/>
      <c r="O36" s="8"/>
      <c r="P36" s="217">
        <f t="shared" si="5"/>
        <v>0</v>
      </c>
      <c r="Q36" s="8"/>
      <c r="R36" s="217">
        <f t="shared" si="6"/>
        <v>0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1"/>
      <c r="AN36" s="1"/>
      <c r="AO36" s="1"/>
      <c r="AP36" s="1"/>
      <c r="AQ36" s="1"/>
      <c r="FB36" s="18">
        <f t="shared" si="7"/>
        <v>0</v>
      </c>
    </row>
    <row r="37" spans="1:158" ht="15.75" thickBot="1" x14ac:dyDescent="0.3">
      <c r="A37" s="16"/>
      <c r="B37" s="27"/>
      <c r="C37" s="89" t="str">
        <f>"TOTAL " &amp;" " &amp; B30 &amp; " " &amp; (C30)</f>
        <v>TOTAL  01.02. Realització</v>
      </c>
      <c r="D37" s="90"/>
      <c r="E37" s="90"/>
      <c r="F37" s="91"/>
      <c r="G37" s="90"/>
      <c r="H37" s="90"/>
      <c r="I37" s="90"/>
      <c r="J37" s="92">
        <f>SUM(J31:J36)</f>
        <v>0</v>
      </c>
      <c r="K37" s="92">
        <f>SUM(K31:K36)</f>
        <v>0</v>
      </c>
      <c r="L37" s="92">
        <f>SUM(L31:L36)</f>
        <v>0</v>
      </c>
      <c r="M37" s="19">
        <f>SUM(M31:M36)</f>
        <v>0</v>
      </c>
      <c r="N37" s="19">
        <f>SUM(N31:N36)</f>
        <v>0</v>
      </c>
      <c r="O37" s="8"/>
      <c r="P37" s="19">
        <f>SUM(P31:P36)</f>
        <v>0</v>
      </c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1"/>
      <c r="AN37" s="1"/>
      <c r="AO37" s="1"/>
      <c r="AP37" s="1"/>
      <c r="AQ37" s="1"/>
      <c r="FB37" s="19">
        <f>SUM(FB31:FB36)</f>
        <v>0</v>
      </c>
    </row>
    <row r="38" spans="1:158" x14ac:dyDescent="0.25">
      <c r="A38" s="8"/>
      <c r="B38" s="22" t="s">
        <v>0</v>
      </c>
      <c r="C38" s="29"/>
      <c r="D38" s="145"/>
      <c r="E38" s="30"/>
      <c r="F38" s="41"/>
      <c r="G38" s="30"/>
      <c r="H38" s="30"/>
      <c r="I38" s="30"/>
      <c r="J38" s="30"/>
      <c r="K38" s="30"/>
      <c r="L38" s="22"/>
      <c r="M38" s="22"/>
      <c r="N38" s="22"/>
      <c r="O38" s="22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1"/>
      <c r="AN38" s="1"/>
      <c r="AO38" s="1"/>
      <c r="AP38" s="1"/>
      <c r="AQ38" s="1"/>
      <c r="FB38" s="30"/>
    </row>
    <row r="39" spans="1:158" x14ac:dyDescent="0.25">
      <c r="A39" s="8"/>
      <c r="B39" s="21" t="s">
        <v>116</v>
      </c>
      <c r="C39" s="16" t="s">
        <v>10</v>
      </c>
      <c r="D39" s="17"/>
      <c r="E39" s="22"/>
      <c r="F39" s="40"/>
      <c r="G39" s="22"/>
      <c r="H39" s="22"/>
      <c r="I39" s="22"/>
      <c r="J39" s="22"/>
      <c r="K39" s="22"/>
      <c r="L39" s="22"/>
      <c r="M39" s="22"/>
      <c r="N39" s="22"/>
      <c r="O39" s="22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1"/>
      <c r="AN39" s="1"/>
      <c r="AO39" s="1"/>
      <c r="AP39" s="1"/>
      <c r="AQ39" s="1"/>
      <c r="FB39" s="22"/>
    </row>
    <row r="40" spans="1:158" x14ac:dyDescent="0.25">
      <c r="A40" s="16"/>
      <c r="B40" s="106" t="s">
        <v>124</v>
      </c>
      <c r="C40" s="107" t="s">
        <v>119</v>
      </c>
      <c r="D40" s="108"/>
      <c r="E40" s="110"/>
      <c r="F40" s="109"/>
      <c r="G40" s="108"/>
      <c r="H40" s="108"/>
      <c r="I40" s="110"/>
      <c r="J40" s="112">
        <f>+IF(H40="L-TF",IF(I40&lt;Resum!$AF$39,(I40*Resum!$AF$40),Resum!$AF$41),+IF(H40="L-TT",IF(I40&lt;Resum!$AF$43,(I40*Resum!$AF$44),Resum!$AF$45),0))
+IF(H40="A",0,+IF(I40&gt;Resum!$AD$49,Resum!$AF$49*(+IF(I40&gt;Resum!$AE$49,(Resum!$AE$49-Resum!$AD$49),(I40-Resum!$AD$49))),0)+IF(I40&gt;Resum!$AD$50,Resum!$AF$50*(+IF(I40&gt;Resum!$AE$50,(Resum!$AE$50-Resum!$AD$50),(I40-Resum!$AD$50))),0)+IF(I40&gt;Resum!$AD$51,Resum!$AF$51*(I40-Resum!$AD$51),0))</f>
        <v>0</v>
      </c>
      <c r="K40" s="111">
        <f>(IF(E40=0,1,E40)*IF(F40=0,1,F40)*I40 ) + J40*IF(E40=0,1,E40)*IF(F40=0,1,F40)</f>
        <v>0</v>
      </c>
      <c r="L40" s="112">
        <f>K40/Portada!$F$15</f>
        <v>0</v>
      </c>
      <c r="M40" s="139"/>
      <c r="N40" s="139"/>
      <c r="O40" s="8"/>
      <c r="P40" s="217">
        <f>J40*IF(E40=0,1,E40)*IF(F40=0,1,F40)</f>
        <v>0</v>
      </c>
      <c r="Q40" s="8"/>
      <c r="R40" s="217">
        <f>IF(I40&lt;&gt;0,(J40/I40)/IF(E40=0,1,E40),0)</f>
        <v>0</v>
      </c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1"/>
      <c r="AN40" s="1"/>
      <c r="AO40" s="1"/>
      <c r="AP40" s="1"/>
      <c r="AQ40" s="1"/>
      <c r="FB40" s="18">
        <f>(IF(E40=0,1,E40)*IF(F40=0,1,F40)*I40 ) + J40*IF(E40=0,1,E40)*IF(F40=0,1,F40)</f>
        <v>0</v>
      </c>
    </row>
    <row r="41" spans="1:158" x14ac:dyDescent="0.25">
      <c r="A41" s="16"/>
      <c r="B41" s="102" t="s">
        <v>125</v>
      </c>
      <c r="C41" s="94"/>
      <c r="D41" s="146"/>
      <c r="E41" s="147"/>
      <c r="F41" s="148"/>
      <c r="G41" s="146"/>
      <c r="H41" s="103"/>
      <c r="I41" s="147"/>
      <c r="J41" s="101">
        <f>+IF(H41="L-TF",IF(I41&lt;Resum!$AF$39,(I41*Resum!$AF$40),Resum!$AF$41),+IF(H41="L-TT",IF(I41&lt;Resum!$AF$43,(I41*Resum!$AF$44),Resum!$AF$45),0))
+IF(H41="A",0,+IF(I41&gt;Resum!$AD$49,Resum!$AF$49*(+IF(I41&gt;Resum!$AE$49,(Resum!$AE$49-Resum!$AD$49),(I41-Resum!$AD$49))),0)+IF(I41&gt;Resum!$AD$50,Resum!$AF$50*(+IF(I41&gt;Resum!$AE$50,(Resum!$AE$50-Resum!$AD$50),(I41-Resum!$AD$50))),0)+IF(I41&gt;Resum!$AD$51,Resum!$AF$51*(I41-Resum!$AD$51),0))</f>
        <v>0</v>
      </c>
      <c r="K41" s="100">
        <f>(IF(E41=0,1,E41)*IF(F41=0,1,F41)*I41 ) + J41*IF(E41=0,1,E41)*IF(F41=0,1,F41)</f>
        <v>0</v>
      </c>
      <c r="L41" s="101">
        <f>K41/Portada!$F$15</f>
        <v>0</v>
      </c>
      <c r="M41" s="139"/>
      <c r="N41" s="139"/>
      <c r="O41" s="8"/>
      <c r="P41" s="217">
        <f>J41*IF(E41=0,1,E41)*IF(F41=0,1,F41)</f>
        <v>0</v>
      </c>
      <c r="Q41" s="8"/>
      <c r="R41" s="217">
        <f>IF(I41&lt;&gt;0,(J41/I41)/IF(E41=0,1,E41),0)</f>
        <v>0</v>
      </c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1"/>
      <c r="AN41" s="1"/>
      <c r="AO41" s="1"/>
      <c r="AP41" s="1"/>
      <c r="AQ41" s="1"/>
      <c r="FB41" s="18">
        <f>(IF(E41=0,1,E41)*IF(F41=0,1,F41)*I41 ) + J41*IF(E41=0,1,E41)*IF(F41=0,1,F41)</f>
        <v>0</v>
      </c>
    </row>
    <row r="42" spans="1:158" x14ac:dyDescent="0.25">
      <c r="A42" s="16"/>
      <c r="B42" s="240" t="s">
        <v>244</v>
      </c>
      <c r="C42" s="94"/>
      <c r="D42" s="97"/>
      <c r="E42" s="99"/>
      <c r="F42" s="98"/>
      <c r="G42" s="97"/>
      <c r="H42" s="97"/>
      <c r="I42" s="99"/>
      <c r="J42" s="101">
        <f>+IF(H42="L-TF",IF(I42&lt;Resum!$AF$39,(I42*Resum!$AF$40),Resum!$AF$41),+IF(H42="L-TT",IF(I42&lt;Resum!$AF$43,(I42*Resum!$AF$44),Resum!$AF$45),0))
+IF(H42="A",0,+IF(I42&gt;Resum!$AD$49,Resum!$AF$49*(+IF(I42&gt;Resum!$AE$49,(Resum!$AE$49-Resum!$AD$49),(I42-Resum!$AD$49))),0)+IF(I42&gt;Resum!$AD$50,Resum!$AF$50*(+IF(I42&gt;Resum!$AE$50,(Resum!$AE$50-Resum!$AD$50),(I42-Resum!$AD$50))),0)+IF(I42&gt;Resum!$AD$51,Resum!$AF$51*(I42-Resum!$AD$51),0))</f>
        <v>0</v>
      </c>
      <c r="K42" s="100">
        <f>(IF(E42=0,1,E42)*IF(F42=0,1,F42)*I42 ) + J42*IF(E42=0,1,E42)*IF(F42=0,1,F42)</f>
        <v>0</v>
      </c>
      <c r="L42" s="101">
        <f>K42/Portada!$F$15</f>
        <v>0</v>
      </c>
      <c r="M42" s="139"/>
      <c r="N42" s="139"/>
      <c r="O42" s="8"/>
      <c r="P42" s="217"/>
      <c r="Q42" s="8"/>
      <c r="R42" s="217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1"/>
      <c r="AN42" s="1"/>
      <c r="AO42" s="1"/>
      <c r="AP42" s="1"/>
      <c r="AQ42" s="1"/>
      <c r="FB42" s="18"/>
    </row>
    <row r="43" spans="1:158" ht="15.75" thickBot="1" x14ac:dyDescent="0.3">
      <c r="A43" s="16"/>
      <c r="B43" s="27"/>
      <c r="C43" s="89" t="str">
        <f>"TOTAL " &amp;" " &amp; B39 &amp; " " &amp; (C39)</f>
        <v>TOTAL  01.03. Producció</v>
      </c>
      <c r="D43" s="90"/>
      <c r="E43" s="90"/>
      <c r="F43" s="91"/>
      <c r="G43" s="90"/>
      <c r="H43" s="90"/>
      <c r="I43" s="90"/>
      <c r="J43" s="92">
        <f>SUM(J40:J42)</f>
        <v>0</v>
      </c>
      <c r="K43" s="92">
        <f>SUM(K40:K42)</f>
        <v>0</v>
      </c>
      <c r="L43" s="92">
        <f>SUM(L40:L42)</f>
        <v>0</v>
      </c>
      <c r="M43" s="19">
        <f>SUM(M40:M41)</f>
        <v>0</v>
      </c>
      <c r="N43" s="19">
        <f>SUM(N40:N41)</f>
        <v>0</v>
      </c>
      <c r="O43" s="8"/>
      <c r="P43" s="19">
        <f>SUM(P40:P41)</f>
        <v>0</v>
      </c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1"/>
      <c r="AN43" s="1"/>
      <c r="AO43" s="1"/>
      <c r="AP43" s="1"/>
      <c r="AQ43" s="1"/>
      <c r="FB43" s="19">
        <f>SUM(FB40:FB41)</f>
        <v>0</v>
      </c>
    </row>
    <row r="44" spans="1:158" x14ac:dyDescent="0.25">
      <c r="A44" s="8"/>
      <c r="B44" s="20"/>
      <c r="C44" s="42" t="s">
        <v>43</v>
      </c>
      <c r="D44" s="43" t="str">
        <f>C5</f>
        <v>CAPÍTOL 01.- Equip</v>
      </c>
      <c r="E44" s="23"/>
      <c r="F44" s="44"/>
      <c r="G44" s="23"/>
      <c r="H44" s="23"/>
      <c r="I44" s="23"/>
      <c r="J44" s="24">
        <f>(J28+J37+J43)</f>
        <v>0</v>
      </c>
      <c r="K44" s="24">
        <f>(K28+K37+K43)</f>
        <v>0</v>
      </c>
      <c r="L44" s="24">
        <f>(L28+L37+L43)</f>
        <v>0</v>
      </c>
      <c r="M44" s="24">
        <f>(M28+M37+M43)</f>
        <v>0</v>
      </c>
      <c r="N44" s="24">
        <f>(N28+N37+N43)</f>
        <v>0</v>
      </c>
      <c r="O44" s="17"/>
      <c r="P44" s="24">
        <f>(P28+P37+P43)</f>
        <v>0</v>
      </c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1"/>
      <c r="AN44" s="1"/>
      <c r="AO44" s="1"/>
      <c r="AP44" s="1"/>
      <c r="AQ44" s="1"/>
      <c r="FB44" s="24">
        <f>(FB28+FB37+FB43)</f>
        <v>0</v>
      </c>
    </row>
    <row r="45" spans="1:158" x14ac:dyDescent="0.25">
      <c r="A45" s="8"/>
      <c r="D45" s="22"/>
      <c r="E45" s="30"/>
      <c r="F45" s="41"/>
      <c r="G45" s="30"/>
      <c r="H45" s="30"/>
      <c r="I45" s="30"/>
      <c r="J45" s="30"/>
      <c r="K45" s="30"/>
      <c r="L45" s="22"/>
      <c r="M45" s="22"/>
      <c r="N45" s="22"/>
      <c r="O45" s="22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1"/>
      <c r="AN45" s="1"/>
      <c r="AO45" s="1"/>
      <c r="AP45" s="1"/>
      <c r="AQ45" s="1"/>
      <c r="FB45" s="30"/>
    </row>
    <row r="46" spans="1:158" ht="18.75" x14ac:dyDescent="0.3">
      <c r="A46" s="8"/>
      <c r="B46" s="34"/>
      <c r="C46" s="25" t="s">
        <v>120</v>
      </c>
      <c r="D46" s="26"/>
      <c r="O46" s="22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1"/>
      <c r="AJ46" s="1"/>
      <c r="AK46" s="1"/>
      <c r="AL46" s="1"/>
      <c r="AM46" s="1"/>
      <c r="AN46" s="1"/>
      <c r="AO46" s="1"/>
      <c r="AP46" s="1"/>
      <c r="AQ46" s="1"/>
    </row>
    <row r="47" spans="1:158" x14ac:dyDescent="0.25">
      <c r="A47" s="8"/>
      <c r="B47" s="22" t="s">
        <v>0</v>
      </c>
      <c r="C47" s="32"/>
      <c r="O47" s="22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1"/>
      <c r="AJ47" s="1"/>
      <c r="AK47" s="1"/>
      <c r="AL47" s="1"/>
      <c r="AM47" s="1"/>
      <c r="AN47" s="1"/>
      <c r="AO47" s="1"/>
      <c r="AP47" s="1"/>
      <c r="AQ47" s="1"/>
    </row>
    <row r="48" spans="1:158" x14ac:dyDescent="0.25">
      <c r="A48" s="8"/>
      <c r="B48" s="21" t="s">
        <v>121</v>
      </c>
      <c r="C48" s="16" t="s">
        <v>245</v>
      </c>
      <c r="O48" s="22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1"/>
      <c r="AJ48" s="1"/>
      <c r="AK48" s="1"/>
      <c r="AL48" s="1"/>
      <c r="AM48" s="1"/>
      <c r="AN48" s="1"/>
      <c r="AO48" s="1"/>
      <c r="AP48" s="1"/>
      <c r="AQ48" s="1"/>
    </row>
    <row r="49" spans="1:158" x14ac:dyDescent="0.25">
      <c r="A49" s="16"/>
      <c r="B49" s="107" t="s">
        <v>122</v>
      </c>
      <c r="C49" s="93"/>
      <c r="D49" s="108"/>
      <c r="E49" s="110"/>
      <c r="F49" s="109"/>
      <c r="G49" s="108"/>
      <c r="H49" s="213"/>
      <c r="I49" s="110"/>
      <c r="J49" s="112"/>
      <c r="K49" s="111">
        <f>(IF(E49=0,1,E49)*IF(F49=0,1,F49)*I49 ) + J49*IF(E49=0,1,E49)*IF(F49=0,1,F49)</f>
        <v>0</v>
      </c>
      <c r="L49" s="112">
        <f>K49/Portada!$F$15</f>
        <v>0</v>
      </c>
      <c r="M49" s="139"/>
      <c r="N49" s="139"/>
      <c r="O49" s="8"/>
      <c r="P49" s="217">
        <f>J49*IF(E49=0,1,E49)*IF(F49=0,1,F49)</f>
        <v>0</v>
      </c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1"/>
      <c r="AJ49" s="1"/>
      <c r="AK49" s="1"/>
      <c r="AL49" s="1"/>
      <c r="AM49" s="1"/>
      <c r="AN49" s="1"/>
      <c r="AO49" s="1"/>
      <c r="AP49" s="1"/>
      <c r="AQ49" s="1"/>
      <c r="FB49" s="18">
        <f>(IF(E49=0,1,E49)*IF(F49=0,1,F49)*I49 ) + J49*IF(E49=0,1,E49)*IF(F49=0,1,F49)</f>
        <v>0</v>
      </c>
    </row>
    <row r="50" spans="1:158" x14ac:dyDescent="0.25">
      <c r="A50" s="16"/>
      <c r="B50" s="239" t="s">
        <v>123</v>
      </c>
      <c r="C50" s="93"/>
      <c r="D50" s="103"/>
      <c r="E50" s="104"/>
      <c r="F50" s="105"/>
      <c r="G50" s="103"/>
      <c r="H50" s="215"/>
      <c r="I50" s="104"/>
      <c r="J50" s="101"/>
      <c r="K50" s="100">
        <f>(IF(E50=0,1,E50)*IF(F50=0,1,F50)*I50 ) + J50*IF(E50=0,1,E50)*IF(F50=0,1,F50)</f>
        <v>0</v>
      </c>
      <c r="L50" s="101">
        <f>K50/Portada!$F$15</f>
        <v>0</v>
      </c>
      <c r="M50" s="139"/>
      <c r="N50" s="139"/>
      <c r="O50" s="8"/>
      <c r="P50" s="217">
        <f>J50*IF(E50=0,1,E50)*IF(F50=0,1,F50)</f>
        <v>0</v>
      </c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1"/>
      <c r="AJ50" s="1"/>
      <c r="AK50" s="1"/>
      <c r="AL50" s="1"/>
      <c r="AM50" s="1"/>
      <c r="AN50" s="1"/>
      <c r="AO50" s="1"/>
      <c r="AP50" s="1"/>
      <c r="AQ50" s="1"/>
      <c r="FB50" s="18">
        <f>(IF(E50=0,1,E50)*IF(F50=0,1,F50)*I50 ) + J50*IF(E50=0,1,E50)*IF(F50=0,1,F50)</f>
        <v>0</v>
      </c>
    </row>
    <row r="51" spans="1:158" ht="15.75" thickBot="1" x14ac:dyDescent="0.3">
      <c r="A51" s="16"/>
      <c r="B51" s="27"/>
      <c r="C51" s="89" t="str">
        <f>"TOTAL " &amp;" " &amp; B48 &amp; " " &amp; (C48)</f>
        <v>TOTAL  02.01. Altres retribucions</v>
      </c>
      <c r="D51" s="90"/>
      <c r="E51" s="90"/>
      <c r="F51" s="91"/>
      <c r="G51" s="90"/>
      <c r="H51" s="90"/>
      <c r="I51" s="90"/>
      <c r="J51" s="92">
        <f>SUM(J49:J50)</f>
        <v>0</v>
      </c>
      <c r="K51" s="92">
        <f>SUM(K49:K50)</f>
        <v>0</v>
      </c>
      <c r="L51" s="92">
        <f>SUM(L49:L50)</f>
        <v>0</v>
      </c>
      <c r="M51" s="19">
        <f>SUM(M49:M50)</f>
        <v>0</v>
      </c>
      <c r="N51" s="19">
        <f>SUM(N49:N50)</f>
        <v>0</v>
      </c>
      <c r="O51" s="8"/>
      <c r="P51" s="19">
        <f>SUM(P49:P50)</f>
        <v>0</v>
      </c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1"/>
      <c r="AJ51" s="1"/>
      <c r="AK51" s="1"/>
      <c r="AL51" s="1"/>
      <c r="AM51" s="1"/>
      <c r="AN51" s="1"/>
      <c r="AO51" s="1"/>
      <c r="AP51" s="1"/>
      <c r="AQ51" s="1"/>
      <c r="FB51" s="19">
        <f>SUM(FB49:FB50)</f>
        <v>0</v>
      </c>
    </row>
    <row r="52" spans="1:158" x14ac:dyDescent="0.25">
      <c r="A52" s="8"/>
      <c r="B52" s="20"/>
      <c r="C52" s="42" t="s">
        <v>43</v>
      </c>
      <c r="D52" s="43" t="str">
        <f>C46</f>
        <v>CAPÍTOL 02.- Altres retribucions</v>
      </c>
      <c r="E52" s="23"/>
      <c r="F52" s="44"/>
      <c r="G52" s="23"/>
      <c r="H52" s="23"/>
      <c r="I52" s="23"/>
      <c r="J52" s="24">
        <f>(J51)</f>
        <v>0</v>
      </c>
      <c r="K52" s="24">
        <f>(K51)</f>
        <v>0</v>
      </c>
      <c r="L52" s="24">
        <f>(L51)</f>
        <v>0</v>
      </c>
      <c r="M52" s="24">
        <f>(M51)</f>
        <v>0</v>
      </c>
      <c r="N52" s="24">
        <f>(N51)</f>
        <v>0</v>
      </c>
      <c r="O52" s="17"/>
      <c r="P52" s="24">
        <f>(P51)</f>
        <v>0</v>
      </c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1"/>
      <c r="AN52" s="1"/>
      <c r="AO52" s="1"/>
      <c r="AP52" s="1"/>
      <c r="AQ52" s="1"/>
      <c r="FB52" s="24">
        <f>(FB51)</f>
        <v>0</v>
      </c>
    </row>
    <row r="53" spans="1:158" x14ac:dyDescent="0.25">
      <c r="A53" s="8"/>
      <c r="D53" s="22"/>
      <c r="E53" s="30"/>
      <c r="F53" s="41"/>
      <c r="G53" s="30"/>
      <c r="H53" s="30"/>
      <c r="I53" s="30"/>
      <c r="J53" s="30"/>
      <c r="K53" s="30"/>
      <c r="L53" s="22"/>
      <c r="M53" s="22"/>
      <c r="N53" s="22"/>
      <c r="O53" s="22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1"/>
      <c r="AN53" s="1"/>
      <c r="AO53" s="1"/>
      <c r="AP53" s="1"/>
      <c r="AQ53" s="1"/>
      <c r="FB53" s="30"/>
    </row>
    <row r="54" spans="1:158" ht="16.5" customHeight="1" x14ac:dyDescent="0.3">
      <c r="A54" s="8"/>
      <c r="B54" s="34"/>
      <c r="C54" s="25" t="s">
        <v>159</v>
      </c>
      <c r="D54" s="26"/>
      <c r="O54" s="22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1"/>
      <c r="AJ54" s="1"/>
      <c r="AK54" s="1"/>
      <c r="AL54" s="1"/>
      <c r="AM54" s="1"/>
      <c r="AN54" s="1"/>
      <c r="AO54" s="1"/>
      <c r="AP54" s="1"/>
      <c r="AQ54" s="1"/>
    </row>
    <row r="55" spans="1:158" x14ac:dyDescent="0.25">
      <c r="A55" s="8"/>
      <c r="B55" s="22" t="s">
        <v>0</v>
      </c>
      <c r="C55" s="29"/>
      <c r="D55" s="22"/>
      <c r="E55" s="30"/>
      <c r="F55" s="41"/>
      <c r="G55" s="30"/>
      <c r="H55" s="30"/>
      <c r="I55" s="30"/>
      <c r="J55" s="30"/>
      <c r="K55" s="30"/>
      <c r="L55" s="26"/>
      <c r="M55" s="26"/>
      <c r="N55" s="26"/>
      <c r="O55" s="22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1"/>
      <c r="AJ55" s="1"/>
      <c r="AK55" s="1"/>
      <c r="AL55" s="1"/>
      <c r="AM55" s="1"/>
      <c r="AN55" s="1"/>
      <c r="AO55" s="1"/>
      <c r="AP55" s="1"/>
      <c r="AQ55" s="1"/>
      <c r="FB55" s="30"/>
    </row>
    <row r="56" spans="1:158" x14ac:dyDescent="0.25">
      <c r="A56" s="8"/>
      <c r="B56" s="21" t="s">
        <v>1</v>
      </c>
      <c r="C56" s="16" t="s">
        <v>127</v>
      </c>
      <c r="D56" s="22"/>
      <c r="E56" s="30"/>
      <c r="F56" s="41"/>
      <c r="G56" s="30"/>
      <c r="H56" s="30"/>
      <c r="I56" s="30"/>
      <c r="J56" s="30"/>
      <c r="O56" s="22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1"/>
      <c r="AJ56" s="1"/>
      <c r="AK56" s="1"/>
      <c r="AL56" s="1"/>
      <c r="AM56" s="1"/>
      <c r="AN56" s="1"/>
      <c r="AO56" s="1"/>
      <c r="AP56" s="1"/>
      <c r="AQ56" s="1"/>
    </row>
    <row r="57" spans="1:158" x14ac:dyDescent="0.25">
      <c r="A57" s="16"/>
      <c r="B57" s="107" t="s">
        <v>2</v>
      </c>
      <c r="C57" s="238" t="s">
        <v>62</v>
      </c>
      <c r="D57" s="108"/>
      <c r="E57" s="110"/>
      <c r="F57" s="109"/>
      <c r="G57" s="108"/>
      <c r="H57" s="213"/>
      <c r="I57" s="110"/>
      <c r="J57" s="112"/>
      <c r="K57" s="111">
        <f t="shared" ref="K57:K63" si="8">(IF(E57=0,1,E57)*IF(F57=0,1,F57)*I57 ) + J57*IF(E57=0,1,E57)*IF(F57=0,1,F57)</f>
        <v>0</v>
      </c>
      <c r="L57" s="112">
        <f>K57/Portada!$F$15</f>
        <v>0</v>
      </c>
      <c r="M57" s="139"/>
      <c r="N57" s="139"/>
      <c r="O57" s="8"/>
      <c r="P57" s="217">
        <f t="shared" ref="P57:P63" si="9">J57*IF(E57=0,1,E57)*IF(F57=0,1,F57)</f>
        <v>0</v>
      </c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1"/>
      <c r="AJ57" s="1"/>
      <c r="AK57" s="1"/>
      <c r="AL57" s="1"/>
      <c r="AM57" s="1"/>
      <c r="AN57" s="1"/>
      <c r="AO57" s="1"/>
      <c r="AP57" s="1"/>
      <c r="AQ57" s="1"/>
      <c r="FB57" s="18">
        <f t="shared" ref="FB57:FB63" si="10">(IF(E57=0,1,E57)*IF(F57=0,1,F57)*I57 ) + J57*IF(E57=0,1,E57)*IF(F57=0,1,F57)</f>
        <v>0</v>
      </c>
    </row>
    <row r="58" spans="1:158" x14ac:dyDescent="0.25">
      <c r="A58" s="16"/>
      <c r="B58" s="145" t="s">
        <v>4</v>
      </c>
      <c r="C58" s="157" t="s">
        <v>128</v>
      </c>
      <c r="D58" s="103"/>
      <c r="E58" s="104"/>
      <c r="F58" s="105"/>
      <c r="G58" s="103"/>
      <c r="H58" s="215"/>
      <c r="I58" s="104"/>
      <c r="J58" s="101"/>
      <c r="K58" s="100">
        <f t="shared" si="8"/>
        <v>0</v>
      </c>
      <c r="L58" s="101">
        <f>K58/Portada!$F$15</f>
        <v>0</v>
      </c>
      <c r="M58" s="139"/>
      <c r="N58" s="139"/>
      <c r="O58" s="8"/>
      <c r="P58" s="217">
        <f t="shared" si="9"/>
        <v>0</v>
      </c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1"/>
      <c r="AJ58" s="1"/>
      <c r="AK58" s="1"/>
      <c r="AL58" s="1"/>
      <c r="AM58" s="1"/>
      <c r="AN58" s="1"/>
      <c r="AO58" s="1"/>
      <c r="AP58" s="1"/>
      <c r="AQ58" s="1"/>
      <c r="FB58" s="18">
        <f t="shared" si="10"/>
        <v>0</v>
      </c>
    </row>
    <row r="59" spans="1:158" x14ac:dyDescent="0.25">
      <c r="A59" s="16"/>
      <c r="B59" s="96" t="s">
        <v>5</v>
      </c>
      <c r="C59" s="156" t="s">
        <v>126</v>
      </c>
      <c r="D59" s="97"/>
      <c r="E59" s="99"/>
      <c r="F59" s="98"/>
      <c r="G59" s="97"/>
      <c r="H59" s="216"/>
      <c r="I59" s="99"/>
      <c r="J59" s="101"/>
      <c r="K59" s="100">
        <f t="shared" si="8"/>
        <v>0</v>
      </c>
      <c r="L59" s="101">
        <f>K59/Portada!$F$15</f>
        <v>0</v>
      </c>
      <c r="M59" s="139"/>
      <c r="N59" s="139"/>
      <c r="O59" s="8"/>
      <c r="P59" s="217">
        <f t="shared" si="9"/>
        <v>0</v>
      </c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1"/>
      <c r="AJ59" s="1"/>
      <c r="AK59" s="1"/>
      <c r="AL59" s="1"/>
      <c r="AM59" s="1"/>
      <c r="AN59" s="1"/>
      <c r="AO59" s="1"/>
      <c r="AP59" s="1"/>
      <c r="AQ59" s="1"/>
      <c r="FB59" s="18">
        <f t="shared" si="10"/>
        <v>0</v>
      </c>
    </row>
    <row r="60" spans="1:158" x14ac:dyDescent="0.25">
      <c r="A60" s="16"/>
      <c r="B60" s="145" t="s">
        <v>6</v>
      </c>
      <c r="C60" s="157" t="s">
        <v>126</v>
      </c>
      <c r="D60" s="103"/>
      <c r="E60" s="104"/>
      <c r="F60" s="105"/>
      <c r="G60" s="103"/>
      <c r="H60" s="215"/>
      <c r="I60" s="104"/>
      <c r="J60" s="101"/>
      <c r="K60" s="100">
        <f t="shared" si="8"/>
        <v>0</v>
      </c>
      <c r="L60" s="101">
        <f>K60/Portada!$F$15</f>
        <v>0</v>
      </c>
      <c r="M60" s="139"/>
      <c r="N60" s="139"/>
      <c r="O60" s="8"/>
      <c r="P60" s="217">
        <f t="shared" si="9"/>
        <v>0</v>
      </c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1"/>
      <c r="AJ60" s="1"/>
      <c r="AK60" s="1"/>
      <c r="AL60" s="1"/>
      <c r="AM60" s="1"/>
      <c r="AN60" s="1"/>
      <c r="AO60" s="1"/>
      <c r="AP60" s="1"/>
      <c r="AQ60" s="1"/>
      <c r="FB60" s="18">
        <f t="shared" si="10"/>
        <v>0</v>
      </c>
    </row>
    <row r="61" spans="1:158" x14ac:dyDescent="0.25">
      <c r="A61" s="16"/>
      <c r="B61" s="96" t="s">
        <v>7</v>
      </c>
      <c r="C61" s="156" t="s">
        <v>86</v>
      </c>
      <c r="D61" s="97"/>
      <c r="E61" s="99"/>
      <c r="F61" s="98"/>
      <c r="G61" s="97"/>
      <c r="H61" s="216"/>
      <c r="I61" s="99"/>
      <c r="J61" s="101"/>
      <c r="K61" s="100">
        <f t="shared" si="8"/>
        <v>0</v>
      </c>
      <c r="L61" s="101">
        <f>K61/Portada!$F$15</f>
        <v>0</v>
      </c>
      <c r="M61" s="139"/>
      <c r="N61" s="139"/>
      <c r="O61" s="8"/>
      <c r="P61" s="217">
        <f t="shared" si="9"/>
        <v>0</v>
      </c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1"/>
      <c r="AJ61" s="1"/>
      <c r="AK61" s="1"/>
      <c r="AL61" s="1"/>
      <c r="AM61" s="1"/>
      <c r="AN61" s="1"/>
      <c r="AO61" s="1"/>
      <c r="AP61" s="1"/>
      <c r="AQ61" s="1"/>
      <c r="FB61" s="18">
        <f t="shared" si="10"/>
        <v>0</v>
      </c>
    </row>
    <row r="62" spans="1:158" x14ac:dyDescent="0.25">
      <c r="A62" s="16"/>
      <c r="B62" s="145" t="s">
        <v>58</v>
      </c>
      <c r="C62" s="157" t="s">
        <v>87</v>
      </c>
      <c r="D62" s="103"/>
      <c r="E62" s="104"/>
      <c r="F62" s="105"/>
      <c r="G62" s="103"/>
      <c r="H62" s="215"/>
      <c r="I62" s="104"/>
      <c r="J62" s="101"/>
      <c r="K62" s="100">
        <f t="shared" si="8"/>
        <v>0</v>
      </c>
      <c r="L62" s="101">
        <f>K62/Portada!$F$15</f>
        <v>0</v>
      </c>
      <c r="M62" s="139"/>
      <c r="N62" s="139"/>
      <c r="O62" s="8"/>
      <c r="P62" s="217">
        <f t="shared" si="9"/>
        <v>0</v>
      </c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1"/>
      <c r="AJ62" s="1"/>
      <c r="AK62" s="1"/>
      <c r="AL62" s="1"/>
      <c r="AM62" s="1"/>
      <c r="AN62" s="1"/>
      <c r="AO62" s="1"/>
      <c r="AP62" s="1"/>
      <c r="AQ62" s="1"/>
      <c r="FB62" s="18">
        <f t="shared" si="10"/>
        <v>0</v>
      </c>
    </row>
    <row r="63" spans="1:158" x14ac:dyDescent="0.25">
      <c r="A63" s="16"/>
      <c r="B63" s="115" t="s">
        <v>8</v>
      </c>
      <c r="C63" s="93"/>
      <c r="D63" s="97"/>
      <c r="E63" s="99"/>
      <c r="F63" s="98"/>
      <c r="G63" s="97"/>
      <c r="H63" s="216"/>
      <c r="I63" s="99"/>
      <c r="J63" s="101"/>
      <c r="K63" s="100">
        <f t="shared" si="8"/>
        <v>0</v>
      </c>
      <c r="L63" s="101">
        <f>K63/Portada!$F$15</f>
        <v>0</v>
      </c>
      <c r="M63" s="139"/>
      <c r="N63" s="139"/>
      <c r="O63" s="8"/>
      <c r="P63" s="217">
        <f t="shared" si="9"/>
        <v>0</v>
      </c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1"/>
      <c r="AJ63" s="1"/>
      <c r="AK63" s="1"/>
      <c r="AL63" s="1"/>
      <c r="AM63" s="1"/>
      <c r="AN63" s="1"/>
      <c r="AO63" s="1"/>
      <c r="AP63" s="1"/>
      <c r="AQ63" s="1"/>
      <c r="FB63" s="18">
        <f t="shared" si="10"/>
        <v>0</v>
      </c>
    </row>
    <row r="64" spans="1:158" ht="15.75" thickBot="1" x14ac:dyDescent="0.3">
      <c r="A64" s="16"/>
      <c r="B64" s="27"/>
      <c r="C64" s="89" t="str">
        <f>"TOTAL " &amp;" " &amp; B56 &amp; " " &amp; (C56)</f>
        <v>TOTAL  03.01. Compres i lloguers</v>
      </c>
      <c r="D64" s="90"/>
      <c r="E64" s="90"/>
      <c r="F64" s="91"/>
      <c r="G64" s="90"/>
      <c r="H64" s="90"/>
      <c r="I64" s="90"/>
      <c r="J64" s="92">
        <f>SUM(J57:J63)</f>
        <v>0</v>
      </c>
      <c r="K64" s="92">
        <f>SUM(K57:K63)</f>
        <v>0</v>
      </c>
      <c r="L64" s="92">
        <f>SUM(L57:L63)</f>
        <v>0</v>
      </c>
      <c r="M64" s="19">
        <f>SUM(M57:M63)</f>
        <v>0</v>
      </c>
      <c r="N64" s="19">
        <f>SUM(N57:N63)</f>
        <v>0</v>
      </c>
      <c r="O64" s="8"/>
      <c r="P64" s="19">
        <f>SUM(P57:P63)</f>
        <v>0</v>
      </c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1"/>
      <c r="AJ64" s="1"/>
      <c r="AK64" s="1"/>
      <c r="AL64" s="1"/>
      <c r="AM64" s="1"/>
      <c r="AN64" s="1"/>
      <c r="AO64" s="1"/>
      <c r="AP64" s="1"/>
      <c r="AQ64" s="1"/>
      <c r="FB64" s="19">
        <f>SUM(FB57:FB63)</f>
        <v>0</v>
      </c>
    </row>
    <row r="65" spans="1:158" x14ac:dyDescent="0.25">
      <c r="A65" s="8"/>
      <c r="B65" s="22" t="s">
        <v>0</v>
      </c>
      <c r="C65" s="29"/>
      <c r="D65" s="22"/>
      <c r="E65" s="30"/>
      <c r="F65" s="41"/>
      <c r="G65" s="30"/>
      <c r="H65" s="30"/>
      <c r="I65" s="30"/>
      <c r="J65" s="30"/>
      <c r="K65" s="30"/>
      <c r="L65" s="26"/>
      <c r="M65" s="26"/>
      <c r="N65" s="26"/>
      <c r="O65" s="22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1"/>
      <c r="AJ65" s="1"/>
      <c r="AK65" s="1"/>
      <c r="AL65" s="1"/>
      <c r="AM65" s="1"/>
      <c r="AN65" s="1"/>
      <c r="AO65" s="1"/>
      <c r="AP65" s="1"/>
      <c r="AQ65" s="1"/>
      <c r="FB65" s="30"/>
    </row>
    <row r="66" spans="1:158" x14ac:dyDescent="0.25">
      <c r="A66" s="8"/>
      <c r="B66" s="21" t="s">
        <v>9</v>
      </c>
      <c r="C66" s="16" t="s">
        <v>129</v>
      </c>
      <c r="D66" s="22"/>
      <c r="E66" s="30"/>
      <c r="F66" s="41"/>
      <c r="G66" s="30"/>
      <c r="H66" s="30"/>
      <c r="I66" s="30"/>
      <c r="J66" s="30"/>
      <c r="O66" s="22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1"/>
      <c r="AJ66" s="1"/>
      <c r="AK66" s="1"/>
      <c r="AL66" s="1"/>
      <c r="AM66" s="1"/>
      <c r="AN66" s="1"/>
      <c r="AO66" s="1"/>
      <c r="AP66" s="1"/>
      <c r="AQ66" s="1"/>
    </row>
    <row r="67" spans="1:158" x14ac:dyDescent="0.25">
      <c r="A67" s="16"/>
      <c r="B67" s="107" t="s">
        <v>11</v>
      </c>
      <c r="C67" s="238" t="s">
        <v>44</v>
      </c>
      <c r="D67" s="108"/>
      <c r="E67" s="110"/>
      <c r="F67" s="109"/>
      <c r="G67" s="108"/>
      <c r="H67" s="213"/>
      <c r="I67" s="110"/>
      <c r="J67" s="112"/>
      <c r="K67" s="111">
        <f>(IF(E67=0,1,E67)*IF(F67=0,1,F67)*I67 ) + J67*IF(E67=0,1,E67)*IF(F67=0,1,F67)</f>
        <v>0</v>
      </c>
      <c r="L67" s="112">
        <f>K67/Portada!$F$15</f>
        <v>0</v>
      </c>
      <c r="M67" s="139"/>
      <c r="N67" s="139"/>
      <c r="O67" s="8"/>
      <c r="P67" s="217">
        <f>J67*IF(E67=0,1,E67)*IF(F67=0,1,F67)</f>
        <v>0</v>
      </c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1"/>
      <c r="AJ67" s="1"/>
      <c r="AK67" s="1"/>
      <c r="AL67" s="1"/>
      <c r="AM67" s="1"/>
      <c r="AN67" s="1"/>
      <c r="AO67" s="1"/>
      <c r="AP67" s="1"/>
      <c r="AQ67" s="1"/>
      <c r="FB67" s="18">
        <f>(IF(E67=0,1,E67)*IF(F67=0,1,F67)*I67 ) + J67*IF(E67=0,1,E67)*IF(F67=0,1,F67)</f>
        <v>0</v>
      </c>
    </row>
    <row r="68" spans="1:158" x14ac:dyDescent="0.25">
      <c r="A68" s="16"/>
      <c r="B68" s="145" t="s">
        <v>4</v>
      </c>
      <c r="C68" s="157" t="s">
        <v>130</v>
      </c>
      <c r="D68" s="103"/>
      <c r="E68" s="104"/>
      <c r="F68" s="105"/>
      <c r="G68" s="103"/>
      <c r="H68" s="215"/>
      <c r="I68" s="104"/>
      <c r="J68" s="101"/>
      <c r="K68" s="100">
        <f>(IF(E68=0,1,E68)*IF(F68=0,1,F68)*I68 ) + J68*IF(E68=0,1,E68)*IF(F68=0,1,F68)</f>
        <v>0</v>
      </c>
      <c r="L68" s="101">
        <f>K68/Portada!$F$15</f>
        <v>0</v>
      </c>
      <c r="M68" s="139"/>
      <c r="N68" s="139"/>
      <c r="O68" s="8"/>
      <c r="P68" s="217">
        <f>J68*IF(E68=0,1,E68)*IF(F68=0,1,F68)</f>
        <v>0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1"/>
      <c r="AJ68" s="1"/>
      <c r="AK68" s="1"/>
      <c r="AL68" s="1"/>
      <c r="AM68" s="1"/>
      <c r="AN68" s="1"/>
      <c r="AO68" s="1"/>
      <c r="AP68" s="1"/>
      <c r="AQ68" s="1"/>
      <c r="FB68" s="18">
        <f>(IF(E68=0,1,E68)*IF(F68=0,1,F68)*I68 ) + J68*IF(E68=0,1,E68)*IF(F68=0,1,F68)</f>
        <v>0</v>
      </c>
    </row>
    <row r="69" spans="1:158" x14ac:dyDescent="0.25">
      <c r="A69" s="16"/>
      <c r="B69" s="96" t="s">
        <v>5</v>
      </c>
      <c r="C69" s="156" t="s">
        <v>46</v>
      </c>
      <c r="D69" s="97"/>
      <c r="E69" s="99"/>
      <c r="F69" s="98"/>
      <c r="G69" s="97"/>
      <c r="H69" s="216"/>
      <c r="I69" s="99"/>
      <c r="J69" s="101"/>
      <c r="K69" s="100">
        <f>(IF(E69=0,1,E69)*IF(F69=0,1,F69)*I69 ) + J69*IF(E69=0,1,E69)*IF(F69=0,1,F69)</f>
        <v>0</v>
      </c>
      <c r="L69" s="101">
        <f>K69/Portada!$F$15</f>
        <v>0</v>
      </c>
      <c r="M69" s="139"/>
      <c r="N69" s="139"/>
      <c r="O69" s="8"/>
      <c r="P69" s="217">
        <f>J69*IF(E69=0,1,E69)*IF(F69=0,1,F69)</f>
        <v>0</v>
      </c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1"/>
      <c r="AJ69" s="1"/>
      <c r="AK69" s="1"/>
      <c r="AL69" s="1"/>
      <c r="AM69" s="1"/>
      <c r="AN69" s="1"/>
      <c r="AO69" s="1"/>
      <c r="AP69" s="1"/>
      <c r="AQ69" s="1"/>
      <c r="FB69" s="18">
        <f>(IF(E69=0,1,E69)*IF(F69=0,1,F69)*I69 ) + J69*IF(E69=0,1,E69)*IF(F69=0,1,F69)</f>
        <v>0</v>
      </c>
    </row>
    <row r="70" spans="1:158" x14ac:dyDescent="0.25">
      <c r="A70" s="16"/>
      <c r="B70" s="145" t="s">
        <v>6</v>
      </c>
      <c r="C70" s="157" t="s">
        <v>131</v>
      </c>
      <c r="D70" s="103"/>
      <c r="E70" s="104"/>
      <c r="F70" s="105"/>
      <c r="G70" s="103"/>
      <c r="H70" s="215"/>
      <c r="I70" s="104"/>
      <c r="J70" s="101"/>
      <c r="K70" s="100">
        <f>(IF(E70=0,1,E70)*IF(F70=0,1,F70)*I70 ) + J70*IF(E70=0,1,E70)*IF(F70=0,1,F70)</f>
        <v>0</v>
      </c>
      <c r="L70" s="101">
        <f>K70/Portada!$F$15</f>
        <v>0</v>
      </c>
      <c r="M70" s="139"/>
      <c r="N70" s="139"/>
      <c r="O70" s="8"/>
      <c r="P70" s="217">
        <f>J70*IF(E70=0,1,E70)*IF(F70=0,1,F70)</f>
        <v>0</v>
      </c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1"/>
      <c r="AJ70" s="1"/>
      <c r="AK70" s="1"/>
      <c r="AL70" s="1"/>
      <c r="AM70" s="1"/>
      <c r="AN70" s="1"/>
      <c r="AO70" s="1"/>
      <c r="AP70" s="1"/>
      <c r="AQ70" s="1"/>
      <c r="FB70" s="18">
        <f>(IF(E70=0,1,E70)*IF(F70=0,1,F70)*I70 ) + J70*IF(E70=0,1,E70)*IF(F70=0,1,F70)</f>
        <v>0</v>
      </c>
    </row>
    <row r="71" spans="1:158" x14ac:dyDescent="0.25">
      <c r="A71" s="16"/>
      <c r="B71" s="115" t="s">
        <v>7</v>
      </c>
      <c r="C71" s="93"/>
      <c r="D71" s="97"/>
      <c r="E71" s="99"/>
      <c r="F71" s="98"/>
      <c r="G71" s="97"/>
      <c r="H71" s="216"/>
      <c r="I71" s="99"/>
      <c r="J71" s="101"/>
      <c r="K71" s="100">
        <f>(IF(E71=0,1,E71)*IF(F71=0,1,F71)*I71 ) + J71*IF(E71=0,1,E71)*IF(F71=0,1,F71)</f>
        <v>0</v>
      </c>
      <c r="L71" s="101">
        <f>K71/Portada!$F$15</f>
        <v>0</v>
      </c>
      <c r="M71" s="139"/>
      <c r="N71" s="139"/>
      <c r="O71" s="8"/>
      <c r="P71" s="217">
        <f>J71*IF(E71=0,1,E71)*IF(F71=0,1,F71)</f>
        <v>0</v>
      </c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1"/>
      <c r="AJ71" s="1"/>
      <c r="AK71" s="1"/>
      <c r="AL71" s="1"/>
      <c r="AM71" s="1"/>
      <c r="AN71" s="1"/>
      <c r="AO71" s="1"/>
      <c r="AP71" s="1"/>
      <c r="AQ71" s="1"/>
      <c r="FB71" s="18">
        <f>(IF(E71=0,1,E71)*IF(F71=0,1,F71)*I71 ) + J71*IF(E71=0,1,E71)*IF(F71=0,1,F71)</f>
        <v>0</v>
      </c>
    </row>
    <row r="72" spans="1:158" ht="15.75" thickBot="1" x14ac:dyDescent="0.3">
      <c r="A72" s="16"/>
      <c r="B72" s="27"/>
      <c r="C72" s="89" t="str">
        <f>"TOTAL " &amp;" " &amp; B66 &amp; " " &amp; (C66)</f>
        <v xml:space="preserve">TOTAL  03.02. Locomoció, àpats i allotjament  </v>
      </c>
      <c r="D72" s="90"/>
      <c r="E72" s="90"/>
      <c r="F72" s="91"/>
      <c r="G72" s="90"/>
      <c r="H72" s="90"/>
      <c r="I72" s="90"/>
      <c r="J72" s="92">
        <f>SUM(J67:J71)</f>
        <v>0</v>
      </c>
      <c r="K72" s="92">
        <f>SUM(K67:K71)</f>
        <v>0</v>
      </c>
      <c r="L72" s="92">
        <f>SUM(L67:L71)</f>
        <v>0</v>
      </c>
      <c r="M72" s="19">
        <f>SUM(M67:M71)</f>
        <v>0</v>
      </c>
      <c r="N72" s="19">
        <f>SUM(N67:N71)</f>
        <v>0</v>
      </c>
      <c r="O72" s="8"/>
      <c r="P72" s="19">
        <f>SUM(P67:P71)</f>
        <v>0</v>
      </c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1"/>
      <c r="AJ72" s="1"/>
      <c r="AK72" s="1"/>
      <c r="AL72" s="1"/>
      <c r="AM72" s="1"/>
      <c r="AN72" s="1"/>
      <c r="AO72" s="1"/>
      <c r="AP72" s="1"/>
      <c r="AQ72" s="1"/>
      <c r="FB72" s="19">
        <f>SUM(FB67:FB71)</f>
        <v>0</v>
      </c>
    </row>
    <row r="73" spans="1:158" x14ac:dyDescent="0.25">
      <c r="A73" s="8"/>
      <c r="B73" s="28"/>
      <c r="C73" s="42" t="s">
        <v>43</v>
      </c>
      <c r="D73" s="43" t="str">
        <f>C54</f>
        <v>CAPÍTOL 03.- Despeses de producció</v>
      </c>
      <c r="E73" s="23"/>
      <c r="F73" s="44"/>
      <c r="G73" s="23"/>
      <c r="H73" s="23"/>
      <c r="I73" s="23"/>
      <c r="J73" s="24">
        <f>(J64+J72)</f>
        <v>0</v>
      </c>
      <c r="K73" s="24">
        <f>(K64+K72)</f>
        <v>0</v>
      </c>
      <c r="L73" s="24">
        <f>(L64+L72)</f>
        <v>0</v>
      </c>
      <c r="M73" s="24">
        <f>(M64+M72)</f>
        <v>0</v>
      </c>
      <c r="N73" s="24">
        <f>(N64+N72)</f>
        <v>0</v>
      </c>
      <c r="O73" s="22"/>
      <c r="P73" s="24">
        <f>(P64+P72)</f>
        <v>0</v>
      </c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1"/>
      <c r="AJ73" s="1"/>
      <c r="AK73" s="1"/>
      <c r="AL73" s="1"/>
      <c r="AM73" s="1"/>
      <c r="AN73" s="1"/>
      <c r="AO73" s="1"/>
      <c r="AP73" s="1"/>
      <c r="AQ73" s="1"/>
      <c r="FB73" s="24">
        <f>(FB64+FB72)</f>
        <v>0</v>
      </c>
    </row>
    <row r="74" spans="1:158" x14ac:dyDescent="0.25">
      <c r="A74" s="16"/>
      <c r="O74" s="22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1"/>
      <c r="AJ74" s="1"/>
      <c r="AK74" s="1"/>
      <c r="AL74" s="1"/>
      <c r="AM74" s="1"/>
      <c r="AN74" s="1"/>
      <c r="AO74" s="1"/>
      <c r="AP74" s="1"/>
      <c r="AQ74" s="1"/>
    </row>
    <row r="75" spans="1:158" ht="18.75" x14ac:dyDescent="0.3">
      <c r="A75" s="8"/>
      <c r="B75" s="33"/>
      <c r="C75" s="25" t="s">
        <v>132</v>
      </c>
      <c r="D75" s="26"/>
      <c r="O75" s="22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1"/>
      <c r="AJ75" s="1"/>
      <c r="AK75" s="1"/>
      <c r="AL75" s="1"/>
      <c r="AM75" s="1"/>
      <c r="AN75" s="1"/>
      <c r="AO75" s="1"/>
      <c r="AP75" s="1"/>
      <c r="AQ75" s="1"/>
    </row>
    <row r="76" spans="1:158" x14ac:dyDescent="0.25">
      <c r="A76" s="8"/>
      <c r="B76" s="22" t="s">
        <v>0</v>
      </c>
      <c r="C76" s="2"/>
      <c r="O76" s="22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1"/>
      <c r="AJ76" s="1"/>
      <c r="AK76" s="1"/>
      <c r="AL76" s="1"/>
      <c r="AM76" s="1"/>
      <c r="AN76" s="1"/>
      <c r="AO76" s="1"/>
      <c r="AP76" s="1"/>
      <c r="AQ76" s="1"/>
    </row>
    <row r="77" spans="1:158" x14ac:dyDescent="0.25">
      <c r="A77" s="8"/>
      <c r="B77" s="21" t="s">
        <v>133</v>
      </c>
      <c r="C77" s="16" t="s">
        <v>134</v>
      </c>
      <c r="O77" s="22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1"/>
      <c r="AJ77" s="1"/>
      <c r="AK77" s="1"/>
      <c r="AL77" s="1"/>
      <c r="AM77" s="1"/>
      <c r="AN77" s="1"/>
      <c r="AO77" s="1"/>
      <c r="AP77" s="1"/>
      <c r="AQ77" s="1"/>
    </row>
    <row r="78" spans="1:158" x14ac:dyDescent="0.25">
      <c r="A78" s="16"/>
      <c r="B78" s="107" t="s">
        <v>135</v>
      </c>
      <c r="C78" s="107" t="s">
        <v>137</v>
      </c>
      <c r="D78" s="108"/>
      <c r="E78" s="110"/>
      <c r="F78" s="109"/>
      <c r="G78" s="108"/>
      <c r="H78" s="213"/>
      <c r="I78" s="110"/>
      <c r="J78" s="112"/>
      <c r="K78" s="111">
        <f t="shared" ref="K78:K85" si="11">(IF(E78=0,1,E78)*IF(F78=0,1,F78)*I78 ) + J78*IF(E78=0,1,E78)*IF(F78=0,1,F78)</f>
        <v>0</v>
      </c>
      <c r="L78" s="112">
        <f>K78/Portada!$F$15</f>
        <v>0</v>
      </c>
      <c r="M78" s="139"/>
      <c r="N78" s="139"/>
      <c r="O78" s="8"/>
      <c r="P78" s="217">
        <f t="shared" ref="P78:P83" si="12">J78*IF(E78=0,1,E78)*IF(F78=0,1,F78)</f>
        <v>0</v>
      </c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1"/>
      <c r="AJ78" s="1"/>
      <c r="AK78" s="1"/>
      <c r="AL78" s="1"/>
      <c r="AM78" s="1"/>
      <c r="AN78" s="1"/>
      <c r="AO78" s="1"/>
      <c r="AP78" s="1"/>
      <c r="AQ78" s="1"/>
      <c r="FB78" s="18">
        <f t="shared" ref="FB78:FB83" si="13">(IF(E78=0,1,E78)*IF(F78=0,1,F78)*I78 ) + J78*IF(E78=0,1,E78)*IF(F78=0,1,F78)</f>
        <v>0</v>
      </c>
    </row>
    <row r="79" spans="1:158" x14ac:dyDescent="0.25">
      <c r="A79" s="16"/>
      <c r="B79" s="114" t="s">
        <v>136</v>
      </c>
      <c r="C79" s="145" t="s">
        <v>138</v>
      </c>
      <c r="D79" s="103"/>
      <c r="E79" s="104"/>
      <c r="F79" s="105"/>
      <c r="G79" s="103"/>
      <c r="H79" s="215"/>
      <c r="I79" s="104"/>
      <c r="J79" s="101"/>
      <c r="K79" s="100">
        <f t="shared" si="11"/>
        <v>0</v>
      </c>
      <c r="L79" s="101">
        <f>K79/Portada!$F$15</f>
        <v>0</v>
      </c>
      <c r="M79" s="139"/>
      <c r="N79" s="139"/>
      <c r="O79" s="8"/>
      <c r="P79" s="217">
        <f t="shared" si="12"/>
        <v>0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1"/>
      <c r="AJ79" s="1"/>
      <c r="AK79" s="1"/>
      <c r="AL79" s="1"/>
      <c r="AM79" s="1"/>
      <c r="AN79" s="1"/>
      <c r="AO79" s="1"/>
      <c r="AP79" s="1"/>
      <c r="AQ79" s="1"/>
      <c r="FB79" s="18">
        <f t="shared" si="13"/>
        <v>0</v>
      </c>
    </row>
    <row r="80" spans="1:158" x14ac:dyDescent="0.25">
      <c r="A80" s="16"/>
      <c r="B80" s="96" t="s">
        <v>142</v>
      </c>
      <c r="C80" s="96" t="s">
        <v>139</v>
      </c>
      <c r="D80" s="97"/>
      <c r="E80" s="99"/>
      <c r="F80" s="98"/>
      <c r="G80" s="97"/>
      <c r="H80" s="216"/>
      <c r="I80" s="99"/>
      <c r="J80" s="101"/>
      <c r="K80" s="100">
        <f t="shared" si="11"/>
        <v>0</v>
      </c>
      <c r="L80" s="101">
        <f>K80/Portada!$F$15</f>
        <v>0</v>
      </c>
      <c r="M80" s="139"/>
      <c r="N80" s="139"/>
      <c r="O80" s="8"/>
      <c r="P80" s="217">
        <f t="shared" si="12"/>
        <v>0</v>
      </c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1"/>
      <c r="AJ80" s="1"/>
      <c r="AK80" s="1"/>
      <c r="AL80" s="1"/>
      <c r="AM80" s="1"/>
      <c r="AN80" s="1"/>
      <c r="AO80" s="1"/>
      <c r="AP80" s="1"/>
      <c r="AQ80" s="1"/>
      <c r="FB80" s="18">
        <f t="shared" si="13"/>
        <v>0</v>
      </c>
    </row>
    <row r="81" spans="1:158" x14ac:dyDescent="0.25">
      <c r="A81" s="16"/>
      <c r="B81" s="114" t="s">
        <v>143</v>
      </c>
      <c r="C81" s="114" t="s">
        <v>140</v>
      </c>
      <c r="D81" s="103"/>
      <c r="E81" s="104"/>
      <c r="F81" s="105"/>
      <c r="G81" s="103"/>
      <c r="H81" s="215"/>
      <c r="I81" s="104"/>
      <c r="J81" s="101"/>
      <c r="K81" s="100">
        <f t="shared" si="11"/>
        <v>0</v>
      </c>
      <c r="L81" s="101">
        <f>K81/Portada!$F$15</f>
        <v>0</v>
      </c>
      <c r="M81" s="139"/>
      <c r="N81" s="139"/>
      <c r="O81" s="8"/>
      <c r="P81" s="217">
        <f t="shared" si="12"/>
        <v>0</v>
      </c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1"/>
      <c r="AJ81" s="1"/>
      <c r="AK81" s="1"/>
      <c r="AL81" s="1"/>
      <c r="AM81" s="1"/>
      <c r="AN81" s="1"/>
      <c r="AO81" s="1"/>
      <c r="AP81" s="1"/>
      <c r="AQ81" s="1"/>
      <c r="FB81" s="18">
        <f t="shared" si="13"/>
        <v>0</v>
      </c>
    </row>
    <row r="82" spans="1:158" x14ac:dyDescent="0.25">
      <c r="A82" s="16"/>
      <c r="B82" s="96" t="s">
        <v>144</v>
      </c>
      <c r="C82" s="96" t="s">
        <v>205</v>
      </c>
      <c r="D82" s="97"/>
      <c r="E82" s="99"/>
      <c r="F82" s="98"/>
      <c r="G82" s="97"/>
      <c r="H82" s="216"/>
      <c r="I82" s="99"/>
      <c r="J82" s="101"/>
      <c r="K82" s="100">
        <f t="shared" si="11"/>
        <v>0</v>
      </c>
      <c r="L82" s="101">
        <f>K82/Portada!$F$15</f>
        <v>0</v>
      </c>
      <c r="M82" s="139"/>
      <c r="N82" s="139"/>
      <c r="O82" s="8"/>
      <c r="P82" s="217">
        <f t="shared" si="12"/>
        <v>0</v>
      </c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1"/>
      <c r="AJ82" s="1"/>
      <c r="AK82" s="1"/>
      <c r="AL82" s="1"/>
      <c r="AM82" s="1"/>
      <c r="AN82" s="1"/>
      <c r="AO82" s="1"/>
      <c r="AP82" s="1"/>
      <c r="AQ82" s="1"/>
      <c r="FB82" s="18">
        <f t="shared" si="13"/>
        <v>0</v>
      </c>
    </row>
    <row r="83" spans="1:158" x14ac:dyDescent="0.25">
      <c r="A83" s="16"/>
      <c r="B83" s="114" t="s">
        <v>204</v>
      </c>
      <c r="C83" s="114" t="s">
        <v>206</v>
      </c>
      <c r="D83" s="103"/>
      <c r="E83" s="104"/>
      <c r="F83" s="105"/>
      <c r="G83" s="103"/>
      <c r="H83" s="215"/>
      <c r="I83" s="104"/>
      <c r="J83" s="101"/>
      <c r="K83" s="100">
        <f t="shared" si="11"/>
        <v>0</v>
      </c>
      <c r="L83" s="101">
        <f>K83/Portada!$F$15</f>
        <v>0</v>
      </c>
      <c r="M83" s="139"/>
      <c r="N83" s="139"/>
      <c r="O83" s="8"/>
      <c r="P83" s="217">
        <f t="shared" si="12"/>
        <v>0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1"/>
      <c r="AJ83" s="1"/>
      <c r="AK83" s="1"/>
      <c r="AL83" s="1"/>
      <c r="AM83" s="1"/>
      <c r="AN83" s="1"/>
      <c r="AO83" s="1"/>
      <c r="AP83" s="1"/>
      <c r="AQ83" s="1"/>
      <c r="FB83" s="18">
        <f t="shared" si="13"/>
        <v>0</v>
      </c>
    </row>
    <row r="84" spans="1:158" x14ac:dyDescent="0.25">
      <c r="A84" s="16"/>
      <c r="B84" s="96" t="s">
        <v>246</v>
      </c>
      <c r="C84" s="93"/>
      <c r="D84" s="97"/>
      <c r="E84" s="99"/>
      <c r="F84" s="98"/>
      <c r="G84" s="97"/>
      <c r="H84" s="216"/>
      <c r="I84" s="99"/>
      <c r="J84" s="101"/>
      <c r="K84" s="100">
        <f t="shared" si="11"/>
        <v>0</v>
      </c>
      <c r="L84" s="101">
        <f>K84/Portada!$F$15</f>
        <v>0</v>
      </c>
      <c r="M84" s="139"/>
      <c r="N84" s="139"/>
      <c r="O84" s="8"/>
      <c r="P84" s="217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1"/>
      <c r="AJ84" s="1"/>
      <c r="AK84" s="1"/>
      <c r="AL84" s="1"/>
      <c r="AM84" s="1"/>
      <c r="AN84" s="1"/>
      <c r="AO84" s="1"/>
      <c r="AP84" s="1"/>
      <c r="AQ84" s="1"/>
      <c r="FB84" s="18"/>
    </row>
    <row r="85" spans="1:158" x14ac:dyDescent="0.25">
      <c r="A85" s="16"/>
      <c r="B85" s="116" t="s">
        <v>247</v>
      </c>
      <c r="C85" s="93"/>
      <c r="D85" s="103"/>
      <c r="E85" s="104"/>
      <c r="F85" s="105"/>
      <c r="G85" s="103"/>
      <c r="H85" s="215"/>
      <c r="I85" s="104"/>
      <c r="J85" s="101"/>
      <c r="K85" s="100">
        <f t="shared" si="11"/>
        <v>0</v>
      </c>
      <c r="L85" s="101">
        <f>K85/Portada!$F$15</f>
        <v>0</v>
      </c>
      <c r="M85" s="139"/>
      <c r="N85" s="139"/>
      <c r="O85" s="8"/>
      <c r="P85" s="217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1"/>
      <c r="AJ85" s="1"/>
      <c r="AK85" s="1"/>
      <c r="AL85" s="1"/>
      <c r="AM85" s="1"/>
      <c r="AN85" s="1"/>
      <c r="AO85" s="1"/>
      <c r="AP85" s="1"/>
      <c r="AQ85" s="1"/>
      <c r="FB85" s="18"/>
    </row>
    <row r="86" spans="1:158" ht="15.75" thickBot="1" x14ac:dyDescent="0.3">
      <c r="A86" s="16"/>
      <c r="B86" s="27"/>
      <c r="C86" s="89" t="str">
        <f>"TOTAL " &amp;" " &amp; B77 &amp; " " &amp; (C77)</f>
        <v>TOTAL  04.01. Altres</v>
      </c>
      <c r="D86" s="90"/>
      <c r="E86" s="90"/>
      <c r="F86" s="91"/>
      <c r="G86" s="90"/>
      <c r="H86" s="90"/>
      <c r="I86" s="90"/>
      <c r="J86" s="92">
        <f>SUM(J78:J85)</f>
        <v>0</v>
      </c>
      <c r="K86" s="92">
        <f>SUM(K78:K85)</f>
        <v>0</v>
      </c>
      <c r="L86" s="92">
        <f>SUM(L78:L85)</f>
        <v>0</v>
      </c>
      <c r="M86" s="19">
        <f>SUM(M78:M83)</f>
        <v>0</v>
      </c>
      <c r="N86" s="19">
        <f>SUM(N78:N83)</f>
        <v>0</v>
      </c>
      <c r="O86" s="8"/>
      <c r="P86" s="19">
        <f>SUM(P78:P83)</f>
        <v>0</v>
      </c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1"/>
      <c r="AJ86" s="1"/>
      <c r="AK86" s="1"/>
      <c r="AL86" s="1"/>
      <c r="AM86" s="1"/>
      <c r="AN86" s="1"/>
      <c r="AO86" s="1"/>
      <c r="AP86" s="1"/>
      <c r="AQ86" s="1"/>
      <c r="FB86" s="19">
        <f>SUM(FB78:FB83)</f>
        <v>0</v>
      </c>
    </row>
    <row r="87" spans="1:158" x14ac:dyDescent="0.25">
      <c r="A87" s="16"/>
      <c r="B87" s="28"/>
      <c r="C87" s="42" t="s">
        <v>43</v>
      </c>
      <c r="D87" s="43" t="str">
        <f>C75</f>
        <v>CAPÍTOL 04.- Altres</v>
      </c>
      <c r="E87" s="23"/>
      <c r="F87" s="44"/>
      <c r="G87" s="23"/>
      <c r="H87" s="23"/>
      <c r="I87" s="23"/>
      <c r="J87" s="24">
        <f>(J86)</f>
        <v>0</v>
      </c>
      <c r="K87" s="24">
        <f>(K86)</f>
        <v>0</v>
      </c>
      <c r="L87" s="24">
        <f>(L86)</f>
        <v>0</v>
      </c>
      <c r="M87" s="24">
        <f>(M86)</f>
        <v>0</v>
      </c>
      <c r="N87" s="24">
        <f>(N86)</f>
        <v>0</v>
      </c>
      <c r="O87" s="22"/>
      <c r="P87" s="24">
        <f>(P86)</f>
        <v>0</v>
      </c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1"/>
      <c r="AJ87" s="1"/>
      <c r="AK87" s="1"/>
      <c r="AL87" s="1"/>
      <c r="AM87" s="1"/>
      <c r="AN87" s="1"/>
      <c r="AO87" s="1"/>
      <c r="AP87" s="1"/>
      <c r="AQ87" s="1"/>
      <c r="FB87" s="24">
        <f>(FB86)</f>
        <v>0</v>
      </c>
    </row>
    <row r="88" spans="1:158" x14ac:dyDescent="0.25">
      <c r="A88" s="8"/>
      <c r="O88" s="22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1"/>
      <c r="AJ88" s="1"/>
      <c r="AK88" s="1"/>
      <c r="AL88" s="1"/>
      <c r="AM88" s="1"/>
      <c r="AN88" s="1"/>
      <c r="AO88" s="1"/>
      <c r="AP88" s="1"/>
      <c r="AQ88" s="1"/>
    </row>
    <row r="89" spans="1:158" ht="18.75" x14ac:dyDescent="0.3">
      <c r="A89" s="8"/>
      <c r="B89" s="33"/>
      <c r="C89" s="25" t="s">
        <v>207</v>
      </c>
      <c r="O89" s="22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1"/>
      <c r="AJ89" s="1"/>
      <c r="AK89" s="1"/>
      <c r="AL89" s="1"/>
      <c r="AM89" s="1"/>
      <c r="AN89" s="1"/>
      <c r="AO89" s="1"/>
      <c r="AP89" s="1"/>
      <c r="AQ89" s="1"/>
    </row>
    <row r="90" spans="1:158" x14ac:dyDescent="0.25">
      <c r="A90" s="8"/>
      <c r="B90" s="22" t="s">
        <v>0</v>
      </c>
      <c r="C90" s="1"/>
      <c r="O90" s="22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1"/>
      <c r="AJ90" s="1"/>
      <c r="AK90" s="1"/>
      <c r="AL90" s="1"/>
      <c r="AM90" s="1"/>
      <c r="AN90" s="1"/>
      <c r="AO90" s="1"/>
      <c r="AP90" s="1"/>
      <c r="AQ90" s="1"/>
    </row>
    <row r="91" spans="1:158" x14ac:dyDescent="0.25">
      <c r="A91" s="8"/>
      <c r="B91" s="21" t="s">
        <v>145</v>
      </c>
      <c r="C91" s="16" t="s">
        <v>221</v>
      </c>
      <c r="O91" s="22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1"/>
      <c r="AJ91" s="1"/>
      <c r="AK91" s="1"/>
      <c r="AL91" s="1"/>
      <c r="AM91" s="1"/>
      <c r="AN91" s="1"/>
      <c r="AO91" s="1"/>
      <c r="AP91" s="1"/>
      <c r="AQ91" s="1"/>
    </row>
    <row r="92" spans="1:158" x14ac:dyDescent="0.25">
      <c r="A92" s="16"/>
      <c r="B92" s="107" t="s">
        <v>146</v>
      </c>
      <c r="C92" s="107" t="s">
        <v>208</v>
      </c>
      <c r="D92" s="108"/>
      <c r="E92" s="110"/>
      <c r="F92" s="109"/>
      <c r="G92" s="108"/>
      <c r="H92" s="213"/>
      <c r="I92" s="110"/>
      <c r="J92" s="112"/>
      <c r="K92" s="111">
        <f>(IF(E92=0,1,E92)*IF(F92=0,1,F92)*I92 ) + J92*IF(E92=0,1,E92)*IF(F92=0,1,F92)</f>
        <v>0</v>
      </c>
      <c r="L92" s="112">
        <f>K92/Portada!$F$15</f>
        <v>0</v>
      </c>
      <c r="M92" s="139"/>
      <c r="N92" s="139"/>
      <c r="O92" s="8"/>
      <c r="P92" s="217">
        <f>J92*IF(E92=0,1,E92)*IF(F92=0,1,F92)</f>
        <v>0</v>
      </c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1"/>
      <c r="AJ92" s="1"/>
      <c r="AK92" s="1"/>
      <c r="AL92" s="1"/>
      <c r="AM92" s="1"/>
      <c r="AN92" s="1"/>
      <c r="AO92" s="1"/>
      <c r="AP92" s="1"/>
      <c r="AQ92" s="1"/>
      <c r="FB92" s="18">
        <f>(IF(E92=0,1,E92)*IF(F92=0,1,F92)*I92 ) + J92*IF(E92=0,1,E92)*IF(F92=0,1,F92)</f>
        <v>0</v>
      </c>
    </row>
    <row r="93" spans="1:158" x14ac:dyDescent="0.25">
      <c r="A93" s="16"/>
      <c r="B93" s="151" t="s">
        <v>147</v>
      </c>
      <c r="C93" s="116" t="s">
        <v>209</v>
      </c>
      <c r="D93" s="146"/>
      <c r="E93" s="147"/>
      <c r="F93" s="148"/>
      <c r="G93" s="146"/>
      <c r="H93" s="214"/>
      <c r="I93" s="147"/>
      <c r="J93" s="101"/>
      <c r="K93" s="100">
        <f>(IF(E93=0,1,E93)*IF(F93=0,1,F93)*I93 ) + J93*IF(E93=0,1,E93)*IF(F93=0,1,F93)</f>
        <v>0</v>
      </c>
      <c r="L93" s="101">
        <f>K93/Portada!$F$15</f>
        <v>0</v>
      </c>
      <c r="M93" s="139"/>
      <c r="N93" s="139"/>
      <c r="O93" s="8"/>
      <c r="P93" s="217">
        <f>J93*IF(E93=0,1,E93)*IF(F93=0,1,F93)</f>
        <v>0</v>
      </c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1"/>
      <c r="AJ93" s="1"/>
      <c r="AK93" s="1"/>
      <c r="AL93" s="1"/>
      <c r="AM93" s="1"/>
      <c r="AN93" s="1"/>
      <c r="AO93" s="1"/>
      <c r="AP93" s="1"/>
      <c r="AQ93" s="1"/>
      <c r="FB93" s="18">
        <f>(IF(E93=0,1,E93)*IF(F93=0,1,F93)*I93 ) + J93*IF(E93=0,1,E93)*IF(F93=0,1,F93)</f>
        <v>0</v>
      </c>
    </row>
    <row r="94" spans="1:158" ht="15.75" thickBot="1" x14ac:dyDescent="0.3">
      <c r="A94" s="16"/>
      <c r="B94" s="28"/>
      <c r="C94" s="89" t="str">
        <f>"TOTAL " &amp;" " &amp; B91 &amp; " " &amp; (C91)</f>
        <v>TOTAL  05.01. Despeses generals de promoció</v>
      </c>
      <c r="D94" s="90"/>
      <c r="E94" s="90"/>
      <c r="F94" s="91"/>
      <c r="G94" s="90"/>
      <c r="H94" s="90"/>
      <c r="I94" s="90"/>
      <c r="J94" s="92">
        <f>SUM(J92:J93)</f>
        <v>0</v>
      </c>
      <c r="K94" s="92">
        <f>SUM(K92:K93)</f>
        <v>0</v>
      </c>
      <c r="L94" s="92">
        <f>SUM(L92:L93)</f>
        <v>0</v>
      </c>
      <c r="M94" s="19">
        <f>SUM(M92:M93)</f>
        <v>0</v>
      </c>
      <c r="N94" s="19">
        <f>SUM(N92:N93)</f>
        <v>0</v>
      </c>
      <c r="O94" s="8"/>
      <c r="P94" s="19">
        <f>SUM(P92:P93)</f>
        <v>0</v>
      </c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1"/>
      <c r="AJ94" s="1"/>
      <c r="AK94" s="1"/>
      <c r="AL94" s="1"/>
      <c r="AM94" s="1"/>
      <c r="AN94" s="1"/>
      <c r="AO94" s="1"/>
      <c r="AP94" s="1"/>
      <c r="AQ94" s="1"/>
      <c r="FB94" s="19">
        <f>SUM(FB92:FB93)</f>
        <v>0</v>
      </c>
    </row>
    <row r="95" spans="1:158" x14ac:dyDescent="0.25">
      <c r="A95" s="16"/>
      <c r="B95" s="28"/>
      <c r="C95" s="42" t="s">
        <v>43</v>
      </c>
      <c r="D95" s="43" t="str">
        <f>C89</f>
        <v>CAPÍTOL  05.- Cost de promoció</v>
      </c>
      <c r="E95" s="23"/>
      <c r="F95" s="44"/>
      <c r="G95" s="23"/>
      <c r="H95" s="23"/>
      <c r="I95" s="23"/>
      <c r="J95" s="24">
        <f>(J94)</f>
        <v>0</v>
      </c>
      <c r="K95" s="24">
        <f>(K94)</f>
        <v>0</v>
      </c>
      <c r="L95" s="24">
        <f>(L94)</f>
        <v>0</v>
      </c>
      <c r="M95" s="24">
        <f>(M94)</f>
        <v>0</v>
      </c>
      <c r="N95" s="24">
        <f>(N94)</f>
        <v>0</v>
      </c>
      <c r="O95" s="22"/>
      <c r="P95" s="24">
        <f>(P94)</f>
        <v>0</v>
      </c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1"/>
      <c r="AJ95" s="1"/>
      <c r="AK95" s="1"/>
      <c r="AL95" s="1"/>
      <c r="AM95" s="1"/>
      <c r="AN95" s="1"/>
      <c r="AO95" s="1"/>
      <c r="AP95" s="1"/>
      <c r="AQ95" s="1"/>
      <c r="FB95" s="24">
        <f>(FB94)</f>
        <v>0</v>
      </c>
    </row>
    <row r="96" spans="1:158" x14ac:dyDescent="0.25">
      <c r="A96" s="16"/>
      <c r="O96" s="22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1"/>
      <c r="AJ96" s="1"/>
      <c r="AK96" s="1"/>
      <c r="AL96" s="1"/>
      <c r="AM96" s="1"/>
      <c r="AN96" s="1"/>
      <c r="AO96" s="1"/>
      <c r="AP96" s="1"/>
      <c r="AQ96" s="1"/>
    </row>
    <row r="97" spans="1:158" ht="18.75" x14ac:dyDescent="0.3">
      <c r="A97" s="8"/>
      <c r="B97" s="33"/>
      <c r="C97" s="25" t="s">
        <v>148</v>
      </c>
      <c r="O97" s="22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</row>
    <row r="98" spans="1:158" x14ac:dyDescent="0.25">
      <c r="A98" s="8"/>
      <c r="B98" s="22" t="s">
        <v>0</v>
      </c>
      <c r="C98" s="2"/>
      <c r="O98" s="22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1"/>
      <c r="AJ98" s="1"/>
      <c r="AK98" s="1"/>
      <c r="AL98" s="1"/>
      <c r="AM98" s="1"/>
      <c r="AN98" s="1"/>
      <c r="AO98" s="1"/>
      <c r="AP98" s="1"/>
      <c r="AQ98" s="1"/>
    </row>
    <row r="99" spans="1:158" x14ac:dyDescent="0.25">
      <c r="A99" s="8"/>
      <c r="B99" s="21" t="s">
        <v>149</v>
      </c>
      <c r="C99" s="16" t="s">
        <v>234</v>
      </c>
      <c r="O99" s="22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1"/>
      <c r="AJ99" s="1"/>
      <c r="AK99" s="1"/>
      <c r="AL99" s="1"/>
      <c r="AM99" s="1"/>
      <c r="AN99" s="1"/>
      <c r="AO99" s="1"/>
      <c r="AP99" s="1"/>
      <c r="AQ99" s="1"/>
    </row>
    <row r="100" spans="1:158" x14ac:dyDescent="0.25">
      <c r="A100" s="16"/>
      <c r="B100" s="107" t="s">
        <v>151</v>
      </c>
      <c r="C100" s="107" t="s">
        <v>150</v>
      </c>
      <c r="D100" s="108"/>
      <c r="E100" s="110"/>
      <c r="F100" s="109"/>
      <c r="G100" s="108"/>
      <c r="H100" s="213"/>
      <c r="I100" s="110"/>
      <c r="J100" s="112"/>
      <c r="K100" s="111">
        <f t="shared" ref="K100:K106" si="14">(IF(E100=0,1,E100)*IF(F100=0,1,F100)*I100 ) + J100*IF(E100=0,1,E100)*IF(F100=0,1,F100)</f>
        <v>0</v>
      </c>
      <c r="L100" s="112">
        <f>K100/Portada!$F$15</f>
        <v>0</v>
      </c>
      <c r="M100" s="139"/>
      <c r="N100" s="139"/>
      <c r="O100" s="8"/>
      <c r="P100" s="217">
        <f t="shared" ref="P100:P106" si="15">J100*IF(E100=0,1,E100)*IF(F100=0,1,F100)</f>
        <v>0</v>
      </c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1"/>
      <c r="AJ100" s="1"/>
      <c r="AK100" s="1"/>
      <c r="AL100" s="1"/>
      <c r="AM100" s="1"/>
      <c r="AN100" s="1"/>
      <c r="AO100" s="1"/>
      <c r="AP100" s="1"/>
      <c r="AQ100" s="1"/>
      <c r="FB100" s="18">
        <f t="shared" ref="FB100:FB106" si="16">(IF(E100=0,1,E100)*IF(F100=0,1,F100)*I100 ) + J100*IF(E100=0,1,E100)*IF(F100=0,1,F100)</f>
        <v>0</v>
      </c>
    </row>
    <row r="101" spans="1:158" x14ac:dyDescent="0.25">
      <c r="B101" s="114" t="s">
        <v>152</v>
      </c>
      <c r="C101" s="114" t="s">
        <v>12</v>
      </c>
      <c r="D101" s="103"/>
      <c r="E101" s="104"/>
      <c r="F101" s="105"/>
      <c r="G101" s="103"/>
      <c r="H101" s="215"/>
      <c r="I101" s="104"/>
      <c r="J101" s="101"/>
      <c r="K101" s="100">
        <f t="shared" si="14"/>
        <v>0</v>
      </c>
      <c r="L101" s="101">
        <f>K101/Portada!$F$15</f>
        <v>0</v>
      </c>
      <c r="M101" s="139"/>
      <c r="N101" s="139"/>
      <c r="O101" s="8"/>
      <c r="P101" s="217">
        <f t="shared" si="15"/>
        <v>0</v>
      </c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1"/>
      <c r="AJ101" s="1"/>
      <c r="AK101" s="1"/>
      <c r="AL101" s="1"/>
      <c r="AM101" s="1"/>
      <c r="AN101" s="1"/>
      <c r="AO101" s="1"/>
      <c r="AP101" s="1"/>
      <c r="AQ101" s="1"/>
      <c r="FB101" s="18">
        <f t="shared" si="16"/>
        <v>0</v>
      </c>
    </row>
    <row r="102" spans="1:158" x14ac:dyDescent="0.25">
      <c r="A102" s="16"/>
      <c r="B102" s="96" t="s">
        <v>153</v>
      </c>
      <c r="C102" s="96" t="s">
        <v>88</v>
      </c>
      <c r="D102" s="97"/>
      <c r="E102" s="99"/>
      <c r="F102" s="98"/>
      <c r="G102" s="97"/>
      <c r="H102" s="216"/>
      <c r="I102" s="99"/>
      <c r="J102" s="101"/>
      <c r="K102" s="100">
        <f t="shared" si="14"/>
        <v>0</v>
      </c>
      <c r="L102" s="101">
        <f>K102/Portada!$F$15</f>
        <v>0</v>
      </c>
      <c r="M102" s="139"/>
      <c r="N102" s="139"/>
      <c r="O102" s="8"/>
      <c r="P102" s="217">
        <f t="shared" si="15"/>
        <v>0</v>
      </c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1"/>
      <c r="AJ102" s="1"/>
      <c r="AK102" s="1"/>
      <c r="AL102" s="1"/>
      <c r="AM102" s="1"/>
      <c r="AN102" s="1"/>
      <c r="AO102" s="1"/>
      <c r="AP102" s="1"/>
      <c r="AQ102" s="1"/>
      <c r="FB102" s="18">
        <f t="shared" si="16"/>
        <v>0</v>
      </c>
    </row>
    <row r="103" spans="1:158" x14ac:dyDescent="0.25">
      <c r="A103" s="16"/>
      <c r="B103" s="145" t="s">
        <v>155</v>
      </c>
      <c r="C103" s="114" t="s">
        <v>154</v>
      </c>
      <c r="D103" s="146"/>
      <c r="E103" s="147"/>
      <c r="F103" s="148"/>
      <c r="G103" s="146"/>
      <c r="H103" s="214"/>
      <c r="I103" s="147"/>
      <c r="J103" s="101"/>
      <c r="K103" s="100">
        <f t="shared" si="14"/>
        <v>0</v>
      </c>
      <c r="L103" s="101">
        <f>K103/Portada!$F$15</f>
        <v>0</v>
      </c>
      <c r="M103" s="139"/>
      <c r="N103" s="139"/>
      <c r="O103" s="8"/>
      <c r="P103" s="217">
        <f t="shared" si="15"/>
        <v>0</v>
      </c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1"/>
      <c r="AJ103" s="1"/>
      <c r="AK103" s="1"/>
      <c r="AL103" s="1"/>
      <c r="AM103" s="1"/>
      <c r="AN103" s="1"/>
      <c r="AO103" s="1"/>
      <c r="AP103" s="1"/>
      <c r="AQ103" s="1"/>
      <c r="FB103" s="18">
        <f t="shared" si="16"/>
        <v>0</v>
      </c>
    </row>
    <row r="104" spans="1:158" x14ac:dyDescent="0.25">
      <c r="A104" s="16"/>
      <c r="B104" s="96" t="s">
        <v>156</v>
      </c>
      <c r="C104" s="96" t="s">
        <v>238</v>
      </c>
      <c r="D104" s="97"/>
      <c r="E104" s="99"/>
      <c r="F104" s="98"/>
      <c r="G104" s="97"/>
      <c r="H104" s="216"/>
      <c r="I104" s="99"/>
      <c r="J104" s="101"/>
      <c r="K104" s="100">
        <f t="shared" si="14"/>
        <v>0</v>
      </c>
      <c r="L104" s="101">
        <f>K104/Portada!$F$15</f>
        <v>0</v>
      </c>
      <c r="M104" s="139"/>
      <c r="N104" s="139"/>
      <c r="O104" s="8"/>
      <c r="P104" s="217">
        <f t="shared" si="15"/>
        <v>0</v>
      </c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1"/>
      <c r="AJ104" s="1"/>
      <c r="AK104" s="1"/>
      <c r="AL104" s="1"/>
      <c r="AM104" s="1"/>
      <c r="AN104" s="1"/>
      <c r="AO104" s="1"/>
      <c r="AP104" s="1"/>
      <c r="AQ104" s="1"/>
      <c r="FB104" s="18">
        <f t="shared" si="16"/>
        <v>0</v>
      </c>
    </row>
    <row r="105" spans="1:158" x14ac:dyDescent="0.25">
      <c r="A105" s="16"/>
      <c r="B105" s="145" t="s">
        <v>157</v>
      </c>
      <c r="C105" s="93"/>
      <c r="D105" s="146"/>
      <c r="E105" s="147"/>
      <c r="F105" s="148"/>
      <c r="G105" s="146"/>
      <c r="H105" s="214"/>
      <c r="I105" s="147"/>
      <c r="J105" s="101"/>
      <c r="K105" s="100">
        <f t="shared" si="14"/>
        <v>0</v>
      </c>
      <c r="L105" s="101">
        <f>K105/Portada!$F$15</f>
        <v>0</v>
      </c>
      <c r="M105" s="139"/>
      <c r="N105" s="139"/>
      <c r="O105" s="8"/>
      <c r="P105" s="217">
        <f t="shared" si="15"/>
        <v>0</v>
      </c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1"/>
      <c r="AJ105" s="1"/>
      <c r="AK105" s="1"/>
      <c r="AL105" s="1"/>
      <c r="AM105" s="1"/>
      <c r="AN105" s="1"/>
      <c r="AO105" s="1"/>
      <c r="AP105" s="1"/>
      <c r="AQ105" s="1"/>
      <c r="FB105" s="18">
        <f t="shared" si="16"/>
        <v>0</v>
      </c>
    </row>
    <row r="106" spans="1:158" x14ac:dyDescent="0.25">
      <c r="A106" s="16"/>
      <c r="B106" s="115" t="s">
        <v>158</v>
      </c>
      <c r="C106" s="93"/>
      <c r="D106" s="97"/>
      <c r="E106" s="99"/>
      <c r="F106" s="98"/>
      <c r="G106" s="97"/>
      <c r="H106" s="216"/>
      <c r="I106" s="99"/>
      <c r="J106" s="101"/>
      <c r="K106" s="100">
        <f t="shared" si="14"/>
        <v>0</v>
      </c>
      <c r="L106" s="101">
        <f>K106/Portada!$F$15</f>
        <v>0</v>
      </c>
      <c r="M106" s="139"/>
      <c r="N106" s="139"/>
      <c r="O106" s="8"/>
      <c r="P106" s="217">
        <f t="shared" si="15"/>
        <v>0</v>
      </c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1"/>
      <c r="AJ106" s="1"/>
      <c r="AK106" s="1"/>
      <c r="AL106" s="1"/>
      <c r="AM106" s="1"/>
      <c r="AN106" s="1"/>
      <c r="AO106" s="1"/>
      <c r="AP106" s="1"/>
      <c r="AQ106" s="1"/>
      <c r="FB106" s="18">
        <f t="shared" si="16"/>
        <v>0</v>
      </c>
    </row>
    <row r="107" spans="1:158" ht="15.75" thickBot="1" x14ac:dyDescent="0.3">
      <c r="A107" s="16"/>
      <c r="B107" s="28"/>
      <c r="C107" s="89" t="str">
        <f>"TOTAL " &amp;" " &amp; B99 &amp; " " &amp; (C99)</f>
        <v>TOTAL  06.01. Despeses Generals</v>
      </c>
      <c r="D107" s="90"/>
      <c r="E107" s="90"/>
      <c r="F107" s="91"/>
      <c r="G107" s="90"/>
      <c r="H107" s="90"/>
      <c r="I107" s="90"/>
      <c r="J107" s="92">
        <f>SUM(J100:J106)</f>
        <v>0</v>
      </c>
      <c r="K107" s="92">
        <f>SUM(K100:K106)</f>
        <v>0</v>
      </c>
      <c r="L107" s="92">
        <f>SUM(L100:L106)</f>
        <v>0</v>
      </c>
      <c r="M107" s="19">
        <f>SUM(M100:M106)</f>
        <v>0</v>
      </c>
      <c r="N107" s="19">
        <f>SUM(N100:N106)</f>
        <v>0</v>
      </c>
      <c r="O107" s="8"/>
      <c r="P107" s="19">
        <f>SUM(P100:P106)</f>
        <v>0</v>
      </c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1"/>
      <c r="AJ107" s="1"/>
      <c r="AK107" s="1"/>
      <c r="AL107" s="1"/>
      <c r="AM107" s="1"/>
      <c r="AN107" s="1"/>
      <c r="AO107" s="1"/>
      <c r="AP107" s="1"/>
      <c r="AQ107" s="1"/>
      <c r="FB107" s="19">
        <f>SUM(FB100:FB106)</f>
        <v>0</v>
      </c>
    </row>
    <row r="108" spans="1:158" x14ac:dyDescent="0.25">
      <c r="A108" s="16"/>
      <c r="B108" s="28"/>
      <c r="C108" s="42" t="s">
        <v>43</v>
      </c>
      <c r="D108" s="43" t="str">
        <f>C97</f>
        <v>CAPÍTOL 06.- Despeses generals</v>
      </c>
      <c r="E108" s="23"/>
      <c r="F108" s="44"/>
      <c r="G108" s="23"/>
      <c r="H108" s="23"/>
      <c r="I108" s="23"/>
      <c r="J108" s="24">
        <f>(J107)</f>
        <v>0</v>
      </c>
      <c r="K108" s="24">
        <f>(K107)</f>
        <v>0</v>
      </c>
      <c r="L108" s="24">
        <f>(L107)</f>
        <v>0</v>
      </c>
      <c r="M108" s="24">
        <f>(M107)</f>
        <v>0</v>
      </c>
      <c r="N108" s="24">
        <f>(N107)</f>
        <v>0</v>
      </c>
      <c r="O108" s="22"/>
      <c r="P108" s="24">
        <f>(P107)</f>
        <v>0</v>
      </c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1"/>
      <c r="AJ108" s="1"/>
      <c r="AK108" s="1"/>
      <c r="AL108" s="1"/>
      <c r="AM108" s="1"/>
      <c r="AN108" s="1"/>
      <c r="AO108" s="1"/>
      <c r="AP108" s="1"/>
      <c r="AQ108" s="1"/>
      <c r="FB108" s="24">
        <f>(FB107)</f>
        <v>0</v>
      </c>
    </row>
    <row r="109" spans="1:158" x14ac:dyDescent="0.25">
      <c r="A109" s="8"/>
      <c r="O109" s="22"/>
      <c r="P109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158" ht="18.75" x14ac:dyDescent="0.3">
      <c r="A110" s="8"/>
      <c r="B110" s="33"/>
      <c r="C110" s="25" t="s">
        <v>223</v>
      </c>
      <c r="O110" s="22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</row>
    <row r="111" spans="1:158" x14ac:dyDescent="0.25">
      <c r="A111" s="8"/>
      <c r="B111" s="22" t="s">
        <v>0</v>
      </c>
      <c r="C111" s="2"/>
      <c r="O111" s="22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158" x14ac:dyDescent="0.25">
      <c r="A112" s="8"/>
      <c r="B112" s="21" t="s">
        <v>224</v>
      </c>
      <c r="C112" s="16" t="s">
        <v>235</v>
      </c>
      <c r="O112" s="22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158" x14ac:dyDescent="0.25">
      <c r="A113" s="16"/>
      <c r="B113" s="107" t="s">
        <v>230</v>
      </c>
      <c r="C113" s="107" t="s">
        <v>225</v>
      </c>
      <c r="D113" s="108"/>
      <c r="E113" s="110"/>
      <c r="F113" s="109"/>
      <c r="G113" s="108"/>
      <c r="H113" s="213"/>
      <c r="I113" s="110"/>
      <c r="J113" s="112"/>
      <c r="K113" s="111">
        <f t="shared" ref="K113:K121" si="17">(IF(E113=0,1,E113)*IF(F113=0,1,F113)*I113 ) + J113*IF(E113=0,1,E113)*IF(F113=0,1,F113)</f>
        <v>0</v>
      </c>
      <c r="L113" s="112">
        <f>K113/Portada!$F$15</f>
        <v>0</v>
      </c>
      <c r="M113" s="139"/>
      <c r="N113" s="139"/>
      <c r="O113" s="8"/>
      <c r="P113" s="217">
        <f t="shared" ref="P113:P116" si="18">J113*IF(E113=0,1,E113)*IF(F113=0,1,F113)</f>
        <v>0</v>
      </c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1"/>
      <c r="AJ113" s="1"/>
      <c r="AK113" s="1"/>
      <c r="AL113" s="1"/>
      <c r="AM113" s="1"/>
      <c r="AN113" s="1"/>
      <c r="AO113" s="1"/>
      <c r="AP113" s="1"/>
      <c r="AQ113" s="1"/>
      <c r="FB113" s="18">
        <f t="shared" ref="FB113:FB116" si="19">(IF(E113=0,1,E113)*IF(F113=0,1,F113)*I113 ) + J113*IF(E113=0,1,E113)*IF(F113=0,1,F113)</f>
        <v>0</v>
      </c>
    </row>
    <row r="114" spans="1:158" x14ac:dyDescent="0.25">
      <c r="B114" s="114" t="s">
        <v>231</v>
      </c>
      <c r="C114" s="114" t="s">
        <v>237</v>
      </c>
      <c r="D114" s="103"/>
      <c r="E114" s="104"/>
      <c r="F114" s="105"/>
      <c r="G114" s="103"/>
      <c r="H114" s="215"/>
      <c r="I114" s="104"/>
      <c r="J114" s="101"/>
      <c r="K114" s="100">
        <f t="shared" si="17"/>
        <v>0</v>
      </c>
      <c r="L114" s="101">
        <f>K114/Portada!$F$15</f>
        <v>0</v>
      </c>
      <c r="M114" s="139"/>
      <c r="N114" s="139"/>
      <c r="O114" s="8"/>
      <c r="P114" s="217">
        <f t="shared" si="18"/>
        <v>0</v>
      </c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1"/>
      <c r="AJ114" s="1"/>
      <c r="AK114" s="1"/>
      <c r="AL114" s="1"/>
      <c r="AM114" s="1"/>
      <c r="AN114" s="1"/>
      <c r="AO114" s="1"/>
      <c r="AP114" s="1"/>
      <c r="AQ114" s="1"/>
      <c r="FB114" s="18">
        <f t="shared" si="19"/>
        <v>0</v>
      </c>
    </row>
    <row r="115" spans="1:158" x14ac:dyDescent="0.25">
      <c r="A115" s="16"/>
      <c r="B115" s="96" t="s">
        <v>232</v>
      </c>
      <c r="C115" s="96" t="s">
        <v>226</v>
      </c>
      <c r="D115" s="97"/>
      <c r="E115" s="99"/>
      <c r="F115" s="98"/>
      <c r="G115" s="97"/>
      <c r="H115" s="216"/>
      <c r="I115" s="99"/>
      <c r="J115" s="101"/>
      <c r="K115" s="100">
        <f t="shared" si="17"/>
        <v>0</v>
      </c>
      <c r="L115" s="101">
        <f>K115/Portada!$F$15</f>
        <v>0</v>
      </c>
      <c r="M115" s="139"/>
      <c r="N115" s="139"/>
      <c r="O115" s="8"/>
      <c r="P115" s="217">
        <f t="shared" si="18"/>
        <v>0</v>
      </c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1"/>
      <c r="AJ115" s="1"/>
      <c r="AK115" s="1"/>
      <c r="AL115" s="1"/>
      <c r="AM115" s="1"/>
      <c r="AN115" s="1"/>
      <c r="AO115" s="1"/>
      <c r="AP115" s="1"/>
      <c r="AQ115" s="1"/>
      <c r="FB115" s="18">
        <f t="shared" si="19"/>
        <v>0</v>
      </c>
    </row>
    <row r="116" spans="1:158" x14ac:dyDescent="0.25">
      <c r="A116" s="16"/>
      <c r="B116" s="145" t="s">
        <v>233</v>
      </c>
      <c r="C116" s="114" t="s">
        <v>227</v>
      </c>
      <c r="D116" s="146"/>
      <c r="E116" s="147"/>
      <c r="F116" s="148"/>
      <c r="G116" s="146"/>
      <c r="H116" s="214"/>
      <c r="I116" s="147"/>
      <c r="J116" s="101"/>
      <c r="K116" s="100">
        <f t="shared" si="17"/>
        <v>0</v>
      </c>
      <c r="L116" s="101">
        <f>K116/Portada!$F$15</f>
        <v>0</v>
      </c>
      <c r="M116" s="139"/>
      <c r="N116" s="139"/>
      <c r="O116" s="8"/>
      <c r="P116" s="217">
        <f t="shared" si="18"/>
        <v>0</v>
      </c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1"/>
      <c r="AJ116" s="1"/>
      <c r="AK116" s="1"/>
      <c r="AL116" s="1"/>
      <c r="AM116" s="1"/>
      <c r="AN116" s="1"/>
      <c r="AO116" s="1"/>
      <c r="AP116" s="1"/>
      <c r="AQ116" s="1"/>
      <c r="FB116" s="18">
        <f t="shared" si="19"/>
        <v>0</v>
      </c>
    </row>
    <row r="117" spans="1:158" x14ac:dyDescent="0.25">
      <c r="A117" s="16"/>
      <c r="B117" s="96" t="s">
        <v>240</v>
      </c>
      <c r="C117" s="96" t="s">
        <v>241</v>
      </c>
      <c r="D117" s="97"/>
      <c r="E117" s="99"/>
      <c r="F117" s="98"/>
      <c r="G117" s="97"/>
      <c r="H117" s="216"/>
      <c r="I117" s="99"/>
      <c r="J117" s="101"/>
      <c r="K117" s="100">
        <f t="shared" si="17"/>
        <v>0</v>
      </c>
      <c r="L117" s="101">
        <f>K117/Portada!$F$15</f>
        <v>0</v>
      </c>
      <c r="M117" s="139"/>
      <c r="N117" s="139"/>
      <c r="O117" s="8"/>
      <c r="P117" s="217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1"/>
      <c r="AJ117" s="1"/>
      <c r="AK117" s="1"/>
      <c r="AL117" s="1"/>
      <c r="AM117" s="1"/>
      <c r="AN117" s="1"/>
      <c r="AO117" s="1"/>
      <c r="AP117" s="1"/>
      <c r="AQ117" s="1"/>
      <c r="FB117" s="18"/>
    </row>
    <row r="118" spans="1:158" x14ac:dyDescent="0.25">
      <c r="B118" s="114" t="s">
        <v>248</v>
      </c>
      <c r="C118" s="93"/>
      <c r="D118" s="103"/>
      <c r="E118" s="104"/>
      <c r="F118" s="105"/>
      <c r="G118" s="103"/>
      <c r="H118" s="215"/>
      <c r="I118" s="104"/>
      <c r="J118" s="101"/>
      <c r="K118" s="100">
        <f t="shared" si="17"/>
        <v>0</v>
      </c>
      <c r="L118" s="101">
        <f>K118/Portada!$F$15</f>
        <v>0</v>
      </c>
      <c r="M118" s="139"/>
      <c r="N118" s="139"/>
      <c r="O118" s="8"/>
      <c r="P118" s="217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1"/>
      <c r="AJ118" s="1"/>
      <c r="AK118" s="1"/>
      <c r="AL118" s="1"/>
      <c r="AM118" s="1"/>
      <c r="AN118" s="1"/>
      <c r="AO118" s="1"/>
      <c r="AP118" s="1"/>
      <c r="AQ118" s="1"/>
      <c r="FB118" s="18"/>
    </row>
    <row r="119" spans="1:158" x14ac:dyDescent="0.25">
      <c r="A119" s="16"/>
      <c r="B119" s="96" t="s">
        <v>249</v>
      </c>
      <c r="C119" s="93"/>
      <c r="D119" s="97"/>
      <c r="E119" s="99"/>
      <c r="F119" s="98"/>
      <c r="G119" s="97"/>
      <c r="H119" s="216"/>
      <c r="I119" s="99"/>
      <c r="J119" s="101"/>
      <c r="K119" s="100">
        <f t="shared" si="17"/>
        <v>0</v>
      </c>
      <c r="L119" s="101">
        <f>K119/Portada!$F$15</f>
        <v>0</v>
      </c>
      <c r="M119" s="139"/>
      <c r="N119" s="139"/>
      <c r="O119" s="8"/>
      <c r="P119" s="217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1"/>
      <c r="AJ119" s="1"/>
      <c r="AK119" s="1"/>
      <c r="AL119" s="1"/>
      <c r="AM119" s="1"/>
      <c r="AN119" s="1"/>
      <c r="AO119" s="1"/>
      <c r="AP119" s="1"/>
      <c r="AQ119" s="1"/>
      <c r="FB119" s="18"/>
    </row>
    <row r="120" spans="1:158" x14ac:dyDescent="0.25">
      <c r="A120" s="16"/>
      <c r="B120" s="145" t="s">
        <v>250</v>
      </c>
      <c r="C120" s="93"/>
      <c r="D120" s="146"/>
      <c r="E120" s="147"/>
      <c r="F120" s="148"/>
      <c r="G120" s="146"/>
      <c r="H120" s="214"/>
      <c r="I120" s="147"/>
      <c r="J120" s="101"/>
      <c r="K120" s="100">
        <f t="shared" si="17"/>
        <v>0</v>
      </c>
      <c r="L120" s="101">
        <f>K120/Portada!$F$15</f>
        <v>0</v>
      </c>
      <c r="M120" s="139"/>
      <c r="N120" s="139"/>
      <c r="O120" s="8"/>
      <c r="P120" s="217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1"/>
      <c r="AJ120" s="1"/>
      <c r="AK120" s="1"/>
      <c r="AL120" s="1"/>
      <c r="AM120" s="1"/>
      <c r="AN120" s="1"/>
      <c r="AO120" s="1"/>
      <c r="AP120" s="1"/>
      <c r="AQ120" s="1"/>
      <c r="FB120" s="18"/>
    </row>
    <row r="121" spans="1:158" x14ac:dyDescent="0.25">
      <c r="A121" s="16"/>
      <c r="B121" s="115" t="s">
        <v>251</v>
      </c>
      <c r="C121" s="93"/>
      <c r="D121" s="97"/>
      <c r="E121" s="99"/>
      <c r="F121" s="98"/>
      <c r="G121" s="97"/>
      <c r="H121" s="216"/>
      <c r="I121" s="99"/>
      <c r="J121" s="101"/>
      <c r="K121" s="100">
        <f t="shared" si="17"/>
        <v>0</v>
      </c>
      <c r="L121" s="101">
        <f>K121/Portada!$F$15</f>
        <v>0</v>
      </c>
      <c r="M121" s="139"/>
      <c r="N121" s="139"/>
      <c r="O121" s="8"/>
      <c r="P121" s="217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1"/>
      <c r="AJ121" s="1"/>
      <c r="AK121" s="1"/>
      <c r="AL121" s="1"/>
      <c r="AM121" s="1"/>
      <c r="AN121" s="1"/>
      <c r="AO121" s="1"/>
      <c r="AP121" s="1"/>
      <c r="AQ121" s="1"/>
      <c r="FB121" s="18"/>
    </row>
    <row r="122" spans="1:158" ht="15.75" thickBot="1" x14ac:dyDescent="0.3">
      <c r="A122" s="16"/>
      <c r="B122" s="28"/>
      <c r="C122" s="89" t="str">
        <f>"TOTAL " &amp;" " &amp; B112 &amp; " " &amp; (C112)</f>
        <v>TOTAL  07.01. Altres Despeses Generals</v>
      </c>
      <c r="D122" s="90"/>
      <c r="E122" s="90"/>
      <c r="F122" s="91"/>
      <c r="G122" s="90"/>
      <c r="H122" s="90"/>
      <c r="I122" s="90"/>
      <c r="J122" s="92">
        <f>SUM(J113:J121)</f>
        <v>0</v>
      </c>
      <c r="K122" s="92">
        <f>SUM(K113:K121)</f>
        <v>0</v>
      </c>
      <c r="L122" s="92">
        <f>SUM(L113:L121)</f>
        <v>0</v>
      </c>
      <c r="M122" s="19">
        <f>SUM(M113:M116)</f>
        <v>0</v>
      </c>
      <c r="N122" s="19">
        <f>SUM(N113:N116)</f>
        <v>0</v>
      </c>
      <c r="O122" s="8"/>
      <c r="P122" s="19">
        <f>SUM(P113:P116)</f>
        <v>0</v>
      </c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1"/>
      <c r="AJ122" s="1"/>
      <c r="AK122" s="1"/>
      <c r="AL122" s="1"/>
      <c r="AM122" s="1"/>
      <c r="AN122" s="1"/>
      <c r="AO122" s="1"/>
      <c r="AP122" s="1"/>
      <c r="AQ122" s="1"/>
      <c r="FB122" s="19">
        <f>SUM(FB113:FB116)</f>
        <v>0</v>
      </c>
    </row>
    <row r="123" spans="1:158" x14ac:dyDescent="0.25">
      <c r="A123" s="16"/>
      <c r="B123" s="28"/>
      <c r="C123" s="42" t="s">
        <v>43</v>
      </c>
      <c r="D123" s="43" t="str">
        <f>C110</f>
        <v>CAPÍTOL 07.- Altres Despeses generals</v>
      </c>
      <c r="E123" s="23"/>
      <c r="F123" s="44"/>
      <c r="G123" s="23"/>
      <c r="H123" s="23"/>
      <c r="I123" s="23"/>
      <c r="J123" s="24">
        <f>(J122)</f>
        <v>0</v>
      </c>
      <c r="K123" s="24">
        <f>(K122)</f>
        <v>0</v>
      </c>
      <c r="L123" s="24">
        <f>(L122)</f>
        <v>0</v>
      </c>
      <c r="M123" s="24">
        <f>(M122)</f>
        <v>0</v>
      </c>
      <c r="N123" s="24">
        <f>(N122)</f>
        <v>0</v>
      </c>
      <c r="O123" s="22"/>
      <c r="P123" s="24">
        <f>(P122)</f>
        <v>0</v>
      </c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1"/>
      <c r="AJ123" s="1"/>
      <c r="AK123" s="1"/>
      <c r="AL123" s="1"/>
      <c r="AM123" s="1"/>
      <c r="AN123" s="1"/>
      <c r="AO123" s="1"/>
      <c r="AP123" s="1"/>
      <c r="AQ123" s="1"/>
      <c r="FB123" s="24">
        <f>(FB122)</f>
        <v>0</v>
      </c>
    </row>
    <row r="124" spans="1:158" x14ac:dyDescent="0.25">
      <c r="A124" s="8"/>
      <c r="E124" s="1"/>
      <c r="O124" s="22"/>
      <c r="P124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1"/>
      <c r="AJ124" s="1"/>
      <c r="AK124" s="1"/>
      <c r="AL124" s="1"/>
      <c r="AM124" s="1"/>
      <c r="AN124" s="1"/>
      <c r="AO124" s="1"/>
      <c r="AP124" s="1"/>
      <c r="AQ124" s="1"/>
    </row>
    <row r="125" spans="1:158" ht="18.75" x14ac:dyDescent="0.3">
      <c r="C125" s="35" t="s">
        <v>41</v>
      </c>
      <c r="D125" s="36"/>
      <c r="E125" s="37"/>
      <c r="F125" s="45"/>
      <c r="G125" s="36"/>
      <c r="H125" s="36"/>
      <c r="I125" s="36"/>
      <c r="J125" s="71">
        <f>(J44+J52+J73+J87+J95+J108+J123)</f>
        <v>0</v>
      </c>
      <c r="K125" s="71">
        <f>(K44+K52+K73+K87+K95+K108+K123)</f>
        <v>0</v>
      </c>
      <c r="L125" s="71">
        <f>(L44+L52+L73+L87+L95+L108+L123)</f>
        <v>0</v>
      </c>
      <c r="M125" s="71">
        <f>(M44+M52+M73+M87+M95+M108)</f>
        <v>0</v>
      </c>
      <c r="N125" s="71">
        <f>(N44+N52+N73+N87+N95+N108)</f>
        <v>0</v>
      </c>
      <c r="O125" s="22"/>
      <c r="P125" s="71">
        <f>(P44+P52+P73+P87+P95+P108)</f>
        <v>0</v>
      </c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1"/>
      <c r="AJ125" s="1"/>
      <c r="AK125" s="1"/>
      <c r="AL125" s="1"/>
      <c r="AM125" s="1"/>
      <c r="AN125" s="1"/>
      <c r="AO125" s="1"/>
      <c r="AP125" s="1"/>
      <c r="AQ125" s="1"/>
      <c r="FB125" s="71">
        <f>(FB44+FB52+FB73+FB87+FB95+FB108)</f>
        <v>0</v>
      </c>
    </row>
    <row r="126" spans="1:158" x14ac:dyDescent="0.25">
      <c r="B126"/>
      <c r="F126"/>
      <c r="P126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158" x14ac:dyDescent="0.25">
      <c r="B127"/>
      <c r="F127"/>
      <c r="P127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1"/>
      <c r="AJ127" s="1"/>
      <c r="AK127" s="1"/>
      <c r="AL127" s="1"/>
      <c r="AM127" s="1"/>
      <c r="AN127" s="1"/>
      <c r="AO127" s="1"/>
      <c r="AP127" s="1"/>
      <c r="AQ127" s="1"/>
    </row>
    <row r="128" spans="1:158" x14ac:dyDescent="0.25">
      <c r="B128"/>
      <c r="F128"/>
      <c r="P12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1"/>
      <c r="AJ128" s="1"/>
      <c r="AK128" s="1"/>
      <c r="AL128" s="1"/>
      <c r="AM128" s="1"/>
      <c r="AN128" s="1"/>
      <c r="AO128" s="1"/>
      <c r="AP128" s="1"/>
      <c r="AQ128" s="1"/>
    </row>
    <row r="129" spans="2:34" x14ac:dyDescent="0.25">
      <c r="B129"/>
      <c r="F129"/>
      <c r="P129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</row>
    <row r="130" spans="2:34" x14ac:dyDescent="0.25">
      <c r="B130"/>
      <c r="F130"/>
      <c r="P130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</row>
    <row r="131" spans="2:34" x14ac:dyDescent="0.25">
      <c r="B131"/>
      <c r="F131"/>
      <c r="P131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</row>
  </sheetData>
  <sheetProtection algorithmName="SHA-512" hashValue="ELaPSvGAPE5ohvKepV7qG3E0pAYotLMfGGY1kwTPYPY61hb9TzlGvI1YC/5/QIeYtfEoW/iAkZ0rKKHTNk9IkQ==" saltValue="5tgxU4TNou5Cl14i4KsYjQ==" spinCount="100000" sheet="1" selectLockedCells="1"/>
  <mergeCells count="10">
    <mergeCell ref="I2:J2"/>
    <mergeCell ref="K2:L2"/>
    <mergeCell ref="M2:N2"/>
    <mergeCell ref="P2:P3"/>
    <mergeCell ref="B1:C1"/>
    <mergeCell ref="D1:E1"/>
    <mergeCell ref="A2:C3"/>
    <mergeCell ref="D2:D3"/>
    <mergeCell ref="F2:G2"/>
    <mergeCell ref="H2:H3"/>
  </mergeCells>
  <pageMargins left="0.39370078740157483" right="0.39370078740157483" top="0.74803149606299213" bottom="0.74803149606299213" header="0.31496062992125984" footer="0.31496062992125984"/>
  <pageSetup paperSize="9" scale="58" fitToWidth="0" fitToHeight="0" orientation="landscape" r:id="rId1"/>
  <headerFooter>
    <oddHeader>&amp;L&amp;G</oddHeader>
    <oddFooter>&amp;L&amp;10&amp;D &amp;T&amp;C&amp;10Pàgina &amp;P de &amp;N&amp;R&amp;10&amp;F</oddFooter>
  </headerFooter>
  <rowBreaks count="2" manualBreakCount="2">
    <brk id="52" max="16383" man="1"/>
    <brk id="95" max="9" man="1"/>
  </rowBreaks>
  <colBreaks count="2" manualBreakCount="2">
    <brk id="12" max="1048575" man="1"/>
    <brk id="14" max="1048575" man="1"/>
  </colBreaks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D27DDB-9242-48C0-BE39-9132B8E78A86}">
          <x14:formula1>
            <xm:f>Resum!$AC$7:$AC$9</xm:f>
          </x14:formula1>
          <xm:sqref>H40:H42 H31:H36 H8:H27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6">
    <tabColor theme="6"/>
  </sheetPr>
  <dimension ref="A1:FB131"/>
  <sheetViews>
    <sheetView showZeros="0" zoomScaleNormal="100" zoomScaleSheetLayoutView="100" workbookViewId="0">
      <pane xSplit="3" ySplit="3" topLeftCell="D4" activePane="bottomRight" state="frozen"/>
      <selection activeCell="C6" sqref="C6:E11"/>
      <selection pane="topRight" activeCell="C6" sqref="C6:E11"/>
      <selection pane="bottomLeft" activeCell="C6" sqref="C6:E11"/>
      <selection pane="bottomRight" activeCell="D8" sqref="D8"/>
    </sheetView>
  </sheetViews>
  <sheetFormatPr defaultColWidth="9.140625" defaultRowHeight="15" x14ac:dyDescent="0.25"/>
  <cols>
    <col min="1" max="1" width="15.85546875" hidden="1" customWidth="1"/>
    <col min="2" max="2" width="11.28515625" style="31" customWidth="1"/>
    <col min="3" max="3" width="59" customWidth="1"/>
    <col min="4" max="4" width="23.5703125" customWidth="1"/>
    <col min="5" max="5" width="10.28515625" customWidth="1"/>
    <col min="6" max="6" width="9.140625" style="31"/>
    <col min="9" max="9" width="15.28515625" customWidth="1"/>
    <col min="10" max="10" width="14.85546875" customWidth="1"/>
    <col min="11" max="12" width="18.7109375" customWidth="1"/>
    <col min="13" max="13" width="10.28515625" hidden="1" customWidth="1"/>
    <col min="14" max="14" width="9.42578125" hidden="1" customWidth="1"/>
    <col min="16" max="16" width="5.85546875" style="38" hidden="1" customWidth="1"/>
    <col min="17" max="17" width="9.140625" customWidth="1"/>
    <col min="18" max="18" width="5.85546875" hidden="1" customWidth="1"/>
    <col min="23" max="23" width="10" customWidth="1"/>
    <col min="24" max="24" width="9.28515625" customWidth="1"/>
    <col min="32" max="32" width="7" customWidth="1"/>
    <col min="33" max="40" width="9.140625" hidden="1" customWidth="1"/>
    <col min="157" max="157" width="0" hidden="1" customWidth="1"/>
    <col min="158" max="158" width="10.5703125" hidden="1" customWidth="1"/>
  </cols>
  <sheetData>
    <row r="1" spans="1:158" ht="28.5" customHeight="1" x14ac:dyDescent="0.45">
      <c r="A1" s="73"/>
      <c r="B1" s="251" t="str">
        <f>Portada!B1</f>
        <v>Actualització a: 07/07/2026</v>
      </c>
      <c r="C1" s="251"/>
      <c r="D1" s="277" t="s">
        <v>67</v>
      </c>
      <c r="E1" s="277"/>
      <c r="F1" s="74"/>
      <c r="G1" s="74"/>
      <c r="H1" s="74"/>
      <c r="I1" s="74"/>
      <c r="J1" s="74"/>
      <c r="K1" s="74"/>
      <c r="L1" s="74"/>
      <c r="P1" s="8"/>
      <c r="AC1" s="10"/>
      <c r="AD1" s="10"/>
      <c r="AE1" s="10"/>
    </row>
    <row r="2" spans="1:158" ht="21" x14ac:dyDescent="0.25">
      <c r="A2" s="274" t="s">
        <v>13</v>
      </c>
      <c r="B2" s="274"/>
      <c r="C2" s="274"/>
      <c r="D2" s="274" t="s">
        <v>14</v>
      </c>
      <c r="E2" s="141" t="s">
        <v>15</v>
      </c>
      <c r="F2" s="274" t="s">
        <v>37</v>
      </c>
      <c r="G2" s="273"/>
      <c r="H2" s="278" t="s">
        <v>188</v>
      </c>
      <c r="I2" s="271" t="s">
        <v>39</v>
      </c>
      <c r="J2" s="272"/>
      <c r="K2" s="273" t="s">
        <v>38</v>
      </c>
      <c r="L2" s="272"/>
      <c r="M2" s="274" t="s">
        <v>20</v>
      </c>
      <c r="N2" s="274"/>
      <c r="O2" s="10"/>
      <c r="P2" s="275" t="s">
        <v>187</v>
      </c>
      <c r="R2" s="218" t="s">
        <v>187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158" ht="21" x14ac:dyDescent="0.25">
      <c r="A3" s="274"/>
      <c r="B3" s="274"/>
      <c r="C3" s="274"/>
      <c r="D3" s="274"/>
      <c r="E3" s="142" t="s">
        <v>79</v>
      </c>
      <c r="F3" s="11" t="s">
        <v>16</v>
      </c>
      <c r="G3" s="212" t="s">
        <v>17</v>
      </c>
      <c r="H3" s="279"/>
      <c r="I3" s="211" t="s">
        <v>40</v>
      </c>
      <c r="J3" s="211" t="s">
        <v>187</v>
      </c>
      <c r="K3" s="144" t="s">
        <v>18</v>
      </c>
      <c r="L3" s="144" t="s">
        <v>19</v>
      </c>
      <c r="M3" s="12" t="s">
        <v>21</v>
      </c>
      <c r="N3" s="12" t="s">
        <v>22</v>
      </c>
      <c r="O3" s="13"/>
      <c r="P3" s="276"/>
      <c r="R3" s="219" t="s">
        <v>189</v>
      </c>
      <c r="S3" s="13"/>
      <c r="T3" s="13"/>
      <c r="U3" s="13"/>
      <c r="V3" s="13"/>
      <c r="W3" s="13"/>
      <c r="X3" s="22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</row>
    <row r="4" spans="1:158" ht="21" x14ac:dyDescent="0.25">
      <c r="A4" s="13"/>
      <c r="B4" s="13"/>
      <c r="C4" s="13"/>
      <c r="D4" s="10"/>
      <c r="E4" s="10"/>
      <c r="F4" s="14"/>
      <c r="G4" s="14"/>
      <c r="H4" s="14"/>
      <c r="I4" s="15"/>
      <c r="J4" s="15"/>
      <c r="K4" s="8"/>
      <c r="L4" s="8"/>
      <c r="M4" s="8"/>
      <c r="N4" s="8"/>
      <c r="O4" s="13"/>
      <c r="P4" s="8"/>
      <c r="Q4" s="13"/>
      <c r="R4" s="13"/>
      <c r="S4" s="13"/>
      <c r="T4" s="13"/>
      <c r="U4" s="13"/>
      <c r="V4" s="13"/>
      <c r="W4" s="13"/>
      <c r="X4" s="22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FB4" s="8"/>
    </row>
    <row r="5" spans="1:158" ht="18.75" x14ac:dyDescent="0.3">
      <c r="A5" s="8"/>
      <c r="B5" s="20"/>
      <c r="C5" s="25" t="s">
        <v>118</v>
      </c>
      <c r="D5" s="26"/>
      <c r="E5" s="22"/>
      <c r="F5" s="40"/>
      <c r="G5" s="22"/>
      <c r="H5" s="22"/>
      <c r="I5" s="22"/>
      <c r="J5" s="22"/>
      <c r="K5" s="22"/>
      <c r="L5" s="22"/>
      <c r="M5" s="22"/>
      <c r="N5" s="22"/>
      <c r="O5" s="22"/>
      <c r="P5" s="8"/>
      <c r="Q5" s="8"/>
      <c r="R5" s="8"/>
      <c r="S5" s="8"/>
      <c r="T5" s="8"/>
      <c r="U5" s="8"/>
      <c r="V5" s="8"/>
      <c r="W5" s="8"/>
      <c r="X5" s="22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FB5" s="22"/>
    </row>
    <row r="6" spans="1:158" x14ac:dyDescent="0.25">
      <c r="A6" s="8"/>
      <c r="B6" s="22" t="s">
        <v>0</v>
      </c>
      <c r="C6" s="29"/>
      <c r="D6" s="17"/>
      <c r="E6" s="22"/>
      <c r="F6" s="40"/>
      <c r="G6" s="22"/>
      <c r="H6" s="22"/>
      <c r="I6" s="22"/>
      <c r="J6" s="22"/>
      <c r="K6" s="22"/>
      <c r="L6" s="22"/>
      <c r="M6" s="22"/>
      <c r="N6" s="22"/>
      <c r="O6" s="22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FB6" s="22"/>
    </row>
    <row r="7" spans="1:158" x14ac:dyDescent="0.25">
      <c r="A7" s="8"/>
      <c r="B7" s="21" t="s">
        <v>90</v>
      </c>
      <c r="C7" s="16" t="s">
        <v>42</v>
      </c>
      <c r="D7" s="26"/>
      <c r="E7" s="22"/>
      <c r="F7" s="40"/>
      <c r="G7" s="22"/>
      <c r="H7" s="22"/>
      <c r="I7" s="22"/>
      <c r="J7" s="22"/>
      <c r="K7" s="22"/>
      <c r="L7" s="22"/>
      <c r="M7" s="22"/>
      <c r="N7" s="22"/>
      <c r="O7" s="22"/>
      <c r="P7" s="8"/>
      <c r="Q7" s="8"/>
      <c r="R7" s="8"/>
      <c r="S7" s="8"/>
      <c r="T7" s="8"/>
      <c r="U7" s="8"/>
      <c r="V7" s="8"/>
      <c r="W7" s="17"/>
      <c r="X7" s="69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FB7" s="22"/>
    </row>
    <row r="8" spans="1:158" x14ac:dyDescent="0.25">
      <c r="A8" s="16"/>
      <c r="B8" s="107" t="s">
        <v>91</v>
      </c>
      <c r="C8" s="107" t="s">
        <v>3</v>
      </c>
      <c r="D8" s="108"/>
      <c r="E8" s="110"/>
      <c r="F8" s="109"/>
      <c r="G8" s="108"/>
      <c r="H8" s="108"/>
      <c r="I8" s="110"/>
      <c r="J8" s="112">
        <f>+IF(H8="L-TF",IF(I8&lt;Resum!$AF$39,(I8*Resum!$AF$40),Resum!$AF$41),+IF(H8="L-TT",IF(I8&lt;Resum!$AF$43,(I8*Resum!$AF$44),Resum!$AF$45),0))
+IF(H8="A",0,+IF(I8&gt;Resum!$AD$49,Resum!$AF$49*(+IF(I8&gt;Resum!$AE$49,(Resum!$AE$49-Resum!$AD$49),(I8-Resum!$AD$49))),0)+IF(I8&gt;Resum!$AD$50,Resum!$AF$50*(+IF(I8&gt;Resum!$AE$50,(Resum!$AE$50-Resum!$AD$50),(I8-Resum!$AD$50))),0)+IF(I8&gt;Resum!$AD$51,Resum!$AF$51*(I8-Resum!$AD$51),0))</f>
        <v>0</v>
      </c>
      <c r="K8" s="111">
        <f t="shared" ref="K8:K27" si="0">(IF(E8=0,1,E8)*IF(F8=0,1,F8)*I8 ) + J8*IF(E8=0,1,E8)*IF(F8=0,1,F8)</f>
        <v>0</v>
      </c>
      <c r="L8" s="112">
        <f>K8/Portada!$F$15</f>
        <v>0</v>
      </c>
      <c r="M8" s="139"/>
      <c r="N8" s="139"/>
      <c r="O8" s="8"/>
      <c r="P8" s="217">
        <f t="shared" ref="P8:P26" si="1">J8*IF(E8=0,1,E8)*IF(F8=0,1,F8)</f>
        <v>0</v>
      </c>
      <c r="Q8" s="8"/>
      <c r="R8" s="217">
        <f t="shared" ref="R8:R26" si="2">IF(I8&lt;&gt;0,(J8/I8)/IF(E8=0,1,E8),0)</f>
        <v>0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FB8" s="18">
        <f t="shared" ref="FB8:FB26" si="3">(IF(E8=0,1,E8)*IF(F8=0,1,F8)*I8 ) + J8*IF(E8=0,1,E8)*IF(F8=0,1,F8)</f>
        <v>0</v>
      </c>
    </row>
    <row r="9" spans="1:158" x14ac:dyDescent="0.25">
      <c r="B9" s="113" t="s">
        <v>92</v>
      </c>
      <c r="C9" s="114" t="s">
        <v>80</v>
      </c>
      <c r="D9" s="103"/>
      <c r="E9" s="147"/>
      <c r="F9" s="148"/>
      <c r="G9" s="103"/>
      <c r="H9" s="146"/>
      <c r="I9" s="104"/>
      <c r="J9" s="101">
        <f>+IF(H9="L-TF",IF(I9&lt;Resum!$AF$39,(I9*Resum!$AF$40),Resum!$AF$41),+IF(H9="L-TT",IF(I9&lt;Resum!$AF$43,(I9*Resum!$AF$44),Resum!$AF$45),0))
+IF(H9="A",0,+IF(I9&gt;Resum!$AD$49,Resum!$AF$49*(+IF(I9&gt;Resum!$AE$49,(Resum!$AE$49-Resum!$AD$49),(I9-Resum!$AD$49))),0)+IF(I9&gt;Resum!$AD$50,Resum!$AF$50*(+IF(I9&gt;Resum!$AE$50,(Resum!$AE$50-Resum!$AD$50),(I9-Resum!$AD$50))),0)+IF(I9&gt;Resum!$AD$51,Resum!$AF$51*(I9-Resum!$AD$51),0))</f>
        <v>0</v>
      </c>
      <c r="K9" s="100">
        <f t="shared" si="0"/>
        <v>0</v>
      </c>
      <c r="L9" s="101">
        <f>K9/Portada!$F$15</f>
        <v>0</v>
      </c>
      <c r="M9" s="139"/>
      <c r="N9" s="139"/>
      <c r="O9" s="8"/>
      <c r="P9" s="217">
        <f t="shared" si="1"/>
        <v>0</v>
      </c>
      <c r="Q9" s="8"/>
      <c r="R9" s="217">
        <f t="shared" si="2"/>
        <v>0</v>
      </c>
      <c r="S9" s="8"/>
      <c r="T9" s="8"/>
      <c r="U9" s="8"/>
      <c r="V9" s="8"/>
      <c r="W9" s="8"/>
      <c r="X9" s="9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FB9" s="18">
        <f t="shared" si="3"/>
        <v>0</v>
      </c>
    </row>
    <row r="10" spans="1:158" x14ac:dyDescent="0.25">
      <c r="A10" s="16"/>
      <c r="B10" s="96" t="s">
        <v>93</v>
      </c>
      <c r="C10" s="96" t="s">
        <v>81</v>
      </c>
      <c r="D10" s="97"/>
      <c r="E10" s="99"/>
      <c r="F10" s="98"/>
      <c r="G10" s="97"/>
      <c r="H10" s="97"/>
      <c r="I10" s="99"/>
      <c r="J10" s="101">
        <f>+IF(H10="L-TF",IF(I10&lt;Resum!$AF$39,(I10*Resum!$AF$40),Resum!$AF$41),+IF(H10="L-TT",IF(I10&lt;Resum!$AF$43,(I10*Resum!$AF$44),Resum!$AF$45),0))
+IF(H10="A",0,+IF(I10&gt;Resum!$AD$49,Resum!$AF$49*(+IF(I10&gt;Resum!$AE$49,(Resum!$AE$49-Resum!$AD$49),(I10-Resum!$AD$49))),0)+IF(I10&gt;Resum!$AD$50,Resum!$AF$50*(+IF(I10&gt;Resum!$AE$50,(Resum!$AE$50-Resum!$AD$50),(I10-Resum!$AD$50))),0)+IF(I10&gt;Resum!$AD$51,Resum!$AF$51*(I10-Resum!$AD$51),0))</f>
        <v>0</v>
      </c>
      <c r="K10" s="100">
        <f t="shared" si="0"/>
        <v>0</v>
      </c>
      <c r="L10" s="101">
        <f>K10/Portada!$F$15</f>
        <v>0</v>
      </c>
      <c r="M10" s="139"/>
      <c r="N10" s="139"/>
      <c r="O10" s="8"/>
      <c r="P10" s="217">
        <f t="shared" si="1"/>
        <v>0</v>
      </c>
      <c r="Q10" s="8"/>
      <c r="R10" s="217">
        <f t="shared" si="2"/>
        <v>0</v>
      </c>
      <c r="S10" s="8"/>
      <c r="T10" s="8"/>
      <c r="U10" s="8"/>
      <c r="V10" s="8"/>
      <c r="W10" s="17"/>
      <c r="X10" s="69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FB10" s="18">
        <f t="shared" si="3"/>
        <v>0</v>
      </c>
    </row>
    <row r="11" spans="1:158" x14ac:dyDescent="0.25">
      <c r="A11" s="16"/>
      <c r="B11" s="113" t="s">
        <v>94</v>
      </c>
      <c r="C11" s="114" t="s">
        <v>81</v>
      </c>
      <c r="D11" s="103"/>
      <c r="E11" s="147"/>
      <c r="F11" s="148"/>
      <c r="G11" s="103"/>
      <c r="H11" s="146"/>
      <c r="I11" s="104"/>
      <c r="J11" s="101">
        <f>+IF(H11="L-TF",IF(I11&lt;Resum!$AF$39,(I11*Resum!$AF$40),Resum!$AF$41),+IF(H11="L-TT",IF(I11&lt;Resum!$AF$43,(I11*Resum!$AF$44),Resum!$AF$45),0))
+IF(H11="A",0,+IF(I11&gt;Resum!$AD$49,Resum!$AF$49*(+IF(I11&gt;Resum!$AE$49,(Resum!$AE$49-Resum!$AD$49),(I11-Resum!$AD$49))),0)+IF(I11&gt;Resum!$AD$50,Resum!$AF$50*(+IF(I11&gt;Resum!$AE$50,(Resum!$AE$50-Resum!$AD$50),(I11-Resum!$AD$50))),0)+IF(I11&gt;Resum!$AD$51,Resum!$AF$51*(I11-Resum!$AD$51),0))</f>
        <v>0</v>
      </c>
      <c r="K11" s="100">
        <f t="shared" si="0"/>
        <v>0</v>
      </c>
      <c r="L11" s="101">
        <f>K11/Portada!$F$15</f>
        <v>0</v>
      </c>
      <c r="M11" s="139"/>
      <c r="N11" s="139"/>
      <c r="O11" s="8"/>
      <c r="P11" s="217">
        <f t="shared" si="1"/>
        <v>0</v>
      </c>
      <c r="Q11" s="8"/>
      <c r="R11" s="217">
        <f t="shared" si="2"/>
        <v>0</v>
      </c>
      <c r="S11" s="8"/>
      <c r="T11" s="8"/>
      <c r="U11" s="8"/>
      <c r="V11" s="8"/>
      <c r="W11" s="8"/>
      <c r="X11" s="9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FB11" s="18">
        <f t="shared" si="3"/>
        <v>0</v>
      </c>
    </row>
    <row r="12" spans="1:158" x14ac:dyDescent="0.25">
      <c r="A12" s="16"/>
      <c r="B12" s="96" t="s">
        <v>95</v>
      </c>
      <c r="C12" s="96" t="s">
        <v>81</v>
      </c>
      <c r="D12" s="97"/>
      <c r="E12" s="99"/>
      <c r="F12" s="98"/>
      <c r="G12" s="97"/>
      <c r="H12" s="97"/>
      <c r="I12" s="99"/>
      <c r="J12" s="101">
        <f>+IF(H12="L-TF",IF(I12&lt;Resum!$AF$39,(I12*Resum!$AF$40),Resum!$AF$41),+IF(H12="L-TT",IF(I12&lt;Resum!$AF$43,(I12*Resum!$AF$44),Resum!$AF$45),0))
+IF(H12="A",0,+IF(I12&gt;Resum!$AD$49,Resum!$AF$49*(+IF(I12&gt;Resum!$AE$49,(Resum!$AE$49-Resum!$AD$49),(I12-Resum!$AD$49))),0)+IF(I12&gt;Resum!$AD$50,Resum!$AF$50*(+IF(I12&gt;Resum!$AE$50,(Resum!$AE$50-Resum!$AD$50),(I12-Resum!$AD$50))),0)+IF(I12&gt;Resum!$AD$51,Resum!$AF$51*(I12-Resum!$AD$51),0))</f>
        <v>0</v>
      </c>
      <c r="K12" s="100">
        <f t="shared" si="0"/>
        <v>0</v>
      </c>
      <c r="L12" s="101">
        <f>K12/Portada!$F$15</f>
        <v>0</v>
      </c>
      <c r="M12" s="139"/>
      <c r="N12" s="139"/>
      <c r="O12" s="8"/>
      <c r="P12" s="217">
        <f t="shared" si="1"/>
        <v>0</v>
      </c>
      <c r="Q12" s="8"/>
      <c r="R12" s="217">
        <f t="shared" si="2"/>
        <v>0</v>
      </c>
      <c r="S12" s="8"/>
      <c r="T12" s="8"/>
      <c r="U12" s="8"/>
      <c r="V12" s="8"/>
      <c r="W12" s="8"/>
      <c r="X12" s="9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FB12" s="18">
        <f t="shared" si="3"/>
        <v>0</v>
      </c>
    </row>
    <row r="13" spans="1:158" x14ac:dyDescent="0.25">
      <c r="A13" s="16"/>
      <c r="B13" s="113" t="s">
        <v>96</v>
      </c>
      <c r="C13" s="114" t="s">
        <v>81</v>
      </c>
      <c r="D13" s="103"/>
      <c r="E13" s="147"/>
      <c r="F13" s="148"/>
      <c r="G13" s="103"/>
      <c r="H13" s="146"/>
      <c r="I13" s="104"/>
      <c r="J13" s="101">
        <f>+IF(H13="L-TF",IF(I13&lt;Resum!$AF$39,(I13*Resum!$AF$40),Resum!$AF$41),+IF(H13="L-TT",IF(I13&lt;Resum!$AF$43,(I13*Resum!$AF$44),Resum!$AF$45),0))
+IF(H13="A",0,+IF(I13&gt;Resum!$AD$49,Resum!$AF$49*(+IF(I13&gt;Resum!$AE$49,(Resum!$AE$49-Resum!$AD$49),(I13-Resum!$AD$49))),0)+IF(I13&gt;Resum!$AD$50,Resum!$AF$50*(+IF(I13&gt;Resum!$AE$50,(Resum!$AE$50-Resum!$AD$50),(I13-Resum!$AD$50))),0)+IF(I13&gt;Resum!$AD$51,Resum!$AF$51*(I13-Resum!$AD$51),0))</f>
        <v>0</v>
      </c>
      <c r="K13" s="100">
        <f t="shared" si="0"/>
        <v>0</v>
      </c>
      <c r="L13" s="101">
        <f>K13/Portada!$F$15</f>
        <v>0</v>
      </c>
      <c r="M13" s="139"/>
      <c r="N13" s="139"/>
      <c r="O13" s="8"/>
      <c r="P13" s="217">
        <f t="shared" si="1"/>
        <v>0</v>
      </c>
      <c r="Q13" s="8"/>
      <c r="R13" s="217">
        <f t="shared" si="2"/>
        <v>0</v>
      </c>
      <c r="S13" s="8"/>
      <c r="T13" s="8"/>
      <c r="U13" s="8"/>
      <c r="V13" s="8"/>
      <c r="W13" s="8"/>
      <c r="X13" s="9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FB13" s="18">
        <f t="shared" si="3"/>
        <v>0</v>
      </c>
    </row>
    <row r="14" spans="1:158" x14ac:dyDescent="0.25">
      <c r="A14" s="16"/>
      <c r="B14" s="96" t="s">
        <v>97</v>
      </c>
      <c r="C14" s="96" t="s">
        <v>82</v>
      </c>
      <c r="D14" s="97"/>
      <c r="E14" s="99"/>
      <c r="F14" s="98"/>
      <c r="G14" s="97"/>
      <c r="H14" s="97"/>
      <c r="I14" s="99"/>
      <c r="J14" s="101">
        <f>+IF(H14="L-TF",IF(I14&lt;Resum!$AF$39,(I14*Resum!$AF$40),Resum!$AF$41),+IF(H14="L-TT",IF(I14&lt;Resum!$AF$43,(I14*Resum!$AF$44),Resum!$AF$45),0))
+IF(H14="A",0,+IF(I14&gt;Resum!$AD$49,Resum!$AF$49*(+IF(I14&gt;Resum!$AE$49,(Resum!$AE$49-Resum!$AD$49),(I14-Resum!$AD$49))),0)+IF(I14&gt;Resum!$AD$50,Resum!$AF$50*(+IF(I14&gt;Resum!$AE$50,(Resum!$AE$50-Resum!$AD$50),(I14-Resum!$AD$50))),0)+IF(I14&gt;Resum!$AD$51,Resum!$AF$51*(I14-Resum!$AD$51),0))</f>
        <v>0</v>
      </c>
      <c r="K14" s="100">
        <f t="shared" si="0"/>
        <v>0</v>
      </c>
      <c r="L14" s="101">
        <f>K14/Portada!$F$15</f>
        <v>0</v>
      </c>
      <c r="M14" s="139"/>
      <c r="N14" s="139"/>
      <c r="O14" s="8"/>
      <c r="P14" s="217">
        <f t="shared" si="1"/>
        <v>0</v>
      </c>
      <c r="Q14" s="8"/>
      <c r="R14" s="217">
        <f t="shared" si="2"/>
        <v>0</v>
      </c>
      <c r="S14" s="8"/>
      <c r="T14" s="8"/>
      <c r="U14" s="8"/>
      <c r="V14" s="8"/>
      <c r="W14" s="8"/>
      <c r="X14" s="9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FB14" s="18">
        <f t="shared" si="3"/>
        <v>0</v>
      </c>
    </row>
    <row r="15" spans="1:158" x14ac:dyDescent="0.25">
      <c r="A15" s="16"/>
      <c r="B15" s="113" t="s">
        <v>98</v>
      </c>
      <c r="C15" s="114" t="s">
        <v>83</v>
      </c>
      <c r="D15" s="103"/>
      <c r="E15" s="147"/>
      <c r="F15" s="148"/>
      <c r="G15" s="103"/>
      <c r="H15" s="146"/>
      <c r="I15" s="104"/>
      <c r="J15" s="101">
        <f>+IF(H15="L-TF",IF(I15&lt;Resum!$AF$39,(I15*Resum!$AF$40),Resum!$AF$41),+IF(H15="L-TT",IF(I15&lt;Resum!$AF$43,(I15*Resum!$AF$44),Resum!$AF$45),0))
+IF(H15="A",0,+IF(I15&gt;Resum!$AD$49,Resum!$AF$49*(+IF(I15&gt;Resum!$AE$49,(Resum!$AE$49-Resum!$AD$49),(I15-Resum!$AD$49))),0)+IF(I15&gt;Resum!$AD$50,Resum!$AF$50*(+IF(I15&gt;Resum!$AE$50,(Resum!$AE$50-Resum!$AD$50),(I15-Resum!$AD$50))),0)+IF(I15&gt;Resum!$AD$51,Resum!$AF$51*(I15-Resum!$AD$51),0))</f>
        <v>0</v>
      </c>
      <c r="K15" s="100">
        <f t="shared" si="0"/>
        <v>0</v>
      </c>
      <c r="L15" s="101">
        <f>K15/Portada!$F$15</f>
        <v>0</v>
      </c>
      <c r="M15" s="139"/>
      <c r="N15" s="139"/>
      <c r="O15" s="8"/>
      <c r="P15" s="217">
        <f t="shared" si="1"/>
        <v>0</v>
      </c>
      <c r="Q15" s="8"/>
      <c r="R15" s="217">
        <f t="shared" si="2"/>
        <v>0</v>
      </c>
      <c r="S15" s="8"/>
      <c r="T15" s="8"/>
      <c r="U15" s="8"/>
      <c r="V15" s="8"/>
      <c r="W15" s="8"/>
      <c r="X15" s="9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FB15" s="18">
        <f t="shared" si="3"/>
        <v>0</v>
      </c>
    </row>
    <row r="16" spans="1:158" x14ac:dyDescent="0.25">
      <c r="A16" s="16"/>
      <c r="B16" s="96" t="s">
        <v>99</v>
      </c>
      <c r="C16" s="96" t="s">
        <v>83</v>
      </c>
      <c r="D16" s="97"/>
      <c r="E16" s="99"/>
      <c r="F16" s="98"/>
      <c r="G16" s="97"/>
      <c r="H16" s="97"/>
      <c r="I16" s="99"/>
      <c r="J16" s="101">
        <f>+IF(H16="L-TF",IF(I16&lt;Resum!$AF$39,(I16*Resum!$AF$40),Resum!$AF$41),+IF(H16="L-TT",IF(I16&lt;Resum!$AF$43,(I16*Resum!$AF$44),Resum!$AF$45),0))
+IF(H16="A",0,+IF(I16&gt;Resum!$AD$49,Resum!$AF$49*(+IF(I16&gt;Resum!$AE$49,(Resum!$AE$49-Resum!$AD$49),(I16-Resum!$AD$49))),0)+IF(I16&gt;Resum!$AD$50,Resum!$AF$50*(+IF(I16&gt;Resum!$AE$50,(Resum!$AE$50-Resum!$AD$50),(I16-Resum!$AD$50))),0)+IF(I16&gt;Resum!$AD$51,Resum!$AF$51*(I16-Resum!$AD$51),0))</f>
        <v>0</v>
      </c>
      <c r="K16" s="100">
        <f t="shared" si="0"/>
        <v>0</v>
      </c>
      <c r="L16" s="101">
        <f>K16/Portada!$F$15</f>
        <v>0</v>
      </c>
      <c r="M16" s="139"/>
      <c r="N16" s="139"/>
      <c r="O16" s="8"/>
      <c r="P16" s="217">
        <f t="shared" si="1"/>
        <v>0</v>
      </c>
      <c r="Q16" s="8"/>
      <c r="R16" s="217">
        <f t="shared" si="2"/>
        <v>0</v>
      </c>
      <c r="S16" s="8"/>
      <c r="T16" s="8"/>
      <c r="U16" s="8"/>
      <c r="V16" s="8"/>
      <c r="W16" s="17"/>
      <c r="X16" s="69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FB16" s="18">
        <f t="shared" si="3"/>
        <v>0</v>
      </c>
    </row>
    <row r="17" spans="1:158" x14ac:dyDescent="0.25">
      <c r="A17" s="16"/>
      <c r="B17" s="113" t="s">
        <v>100</v>
      </c>
      <c r="C17" s="114" t="s">
        <v>83</v>
      </c>
      <c r="D17" s="103"/>
      <c r="E17" s="147"/>
      <c r="F17" s="148"/>
      <c r="G17" s="103"/>
      <c r="H17" s="103"/>
      <c r="I17" s="104"/>
      <c r="J17" s="101">
        <f>+IF(H17="L-TF",IF(I17&lt;Resum!$AF$39,(I17*Resum!$AF$40),Resum!$AF$41),+IF(H17="L-TT",IF(I17&lt;Resum!$AF$43,(I17*Resum!$AF$44),Resum!$AF$45),0))
+IF(H17="A",0,+IF(I17&gt;Resum!$AD$49,Resum!$AF$49*(+IF(I17&gt;Resum!$AE$49,(Resum!$AE$49-Resum!$AD$49),(I17-Resum!$AD$49))),0)+IF(I17&gt;Resum!$AD$50,Resum!$AF$50*(+IF(I17&gt;Resum!$AE$50,(Resum!$AE$50-Resum!$AD$50),(I17-Resum!$AD$50))),0)+IF(I17&gt;Resum!$AD$51,Resum!$AF$51*(I17-Resum!$AD$51),0))</f>
        <v>0</v>
      </c>
      <c r="K17" s="100">
        <f t="shared" si="0"/>
        <v>0</v>
      </c>
      <c r="L17" s="101">
        <f>K17/Portada!$F$15</f>
        <v>0</v>
      </c>
      <c r="M17" s="139"/>
      <c r="N17" s="139"/>
      <c r="O17" s="8"/>
      <c r="P17" s="217">
        <f t="shared" si="1"/>
        <v>0</v>
      </c>
      <c r="Q17" s="8"/>
      <c r="R17" s="217">
        <f t="shared" si="2"/>
        <v>0</v>
      </c>
      <c r="S17" s="8"/>
      <c r="T17" s="8"/>
      <c r="U17" s="8"/>
      <c r="V17" s="8"/>
      <c r="W17" s="8"/>
      <c r="X17" s="9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FB17" s="18">
        <f t="shared" si="3"/>
        <v>0</v>
      </c>
    </row>
    <row r="18" spans="1:158" x14ac:dyDescent="0.25">
      <c r="A18" s="16"/>
      <c r="B18" s="96" t="s">
        <v>101</v>
      </c>
      <c r="C18" s="96" t="s">
        <v>83</v>
      </c>
      <c r="D18" s="97"/>
      <c r="E18" s="99"/>
      <c r="F18" s="98"/>
      <c r="G18" s="97"/>
      <c r="H18" s="97"/>
      <c r="I18" s="99"/>
      <c r="J18" s="101">
        <f>+IF(H18="L-TF",IF(I18&lt;Resum!$AF$39,(I18*Resum!$AF$40),Resum!$AF$41),+IF(H18="L-TT",IF(I18&lt;Resum!$AF$43,(I18*Resum!$AF$44),Resum!$AF$45),0))
+IF(H18="A",0,+IF(I18&gt;Resum!$AD$49,Resum!$AF$49*(+IF(I18&gt;Resum!$AE$49,(Resum!$AE$49-Resum!$AD$49),(I18-Resum!$AD$49))),0)+IF(I18&gt;Resum!$AD$50,Resum!$AF$50*(+IF(I18&gt;Resum!$AE$50,(Resum!$AE$50-Resum!$AD$50),(I18-Resum!$AD$50))),0)+IF(I18&gt;Resum!$AD$51,Resum!$AF$51*(I18-Resum!$AD$51),0))</f>
        <v>0</v>
      </c>
      <c r="K18" s="100">
        <f t="shared" si="0"/>
        <v>0</v>
      </c>
      <c r="L18" s="101">
        <f>K18/Portada!$F$15</f>
        <v>0</v>
      </c>
      <c r="M18" s="139"/>
      <c r="N18" s="139"/>
      <c r="O18" s="8"/>
      <c r="P18" s="217">
        <f t="shared" si="1"/>
        <v>0</v>
      </c>
      <c r="Q18" s="8"/>
      <c r="R18" s="217">
        <f t="shared" si="2"/>
        <v>0</v>
      </c>
      <c r="S18" s="8"/>
      <c r="T18" s="8"/>
      <c r="U18" s="8"/>
      <c r="V18" s="8"/>
      <c r="W18" s="8"/>
      <c r="X18" s="9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FB18" s="18">
        <f t="shared" si="3"/>
        <v>0</v>
      </c>
    </row>
    <row r="19" spans="1:158" x14ac:dyDescent="0.25">
      <c r="A19" s="16"/>
      <c r="B19" s="113" t="s">
        <v>102</v>
      </c>
      <c r="C19" s="114" t="s">
        <v>84</v>
      </c>
      <c r="D19" s="103"/>
      <c r="E19" s="147"/>
      <c r="F19" s="148"/>
      <c r="G19" s="103"/>
      <c r="H19" s="103"/>
      <c r="I19" s="104"/>
      <c r="J19" s="101">
        <f>+IF(H19="L-TF",IF(I19&lt;Resum!$AF$39,(I19*Resum!$AF$40),Resum!$AF$41),+IF(H19="L-TT",IF(I19&lt;Resum!$AF$43,(I19*Resum!$AF$44),Resum!$AF$45),0))
+IF(H19="A",0,+IF(I19&gt;Resum!$AD$49,Resum!$AF$49*(+IF(I19&gt;Resum!$AE$49,(Resum!$AE$49-Resum!$AD$49),(I19-Resum!$AD$49))),0)+IF(I19&gt;Resum!$AD$50,Resum!$AF$50*(+IF(I19&gt;Resum!$AE$50,(Resum!$AE$50-Resum!$AD$50),(I19-Resum!$AD$50))),0)+IF(I19&gt;Resum!$AD$51,Resum!$AF$51*(I19-Resum!$AD$51),0))</f>
        <v>0</v>
      </c>
      <c r="K19" s="100">
        <f t="shared" si="0"/>
        <v>0</v>
      </c>
      <c r="L19" s="101">
        <f>K19/Portada!$F$15</f>
        <v>0</v>
      </c>
      <c r="M19" s="139"/>
      <c r="N19" s="139"/>
      <c r="O19" s="8"/>
      <c r="P19" s="217">
        <f t="shared" si="1"/>
        <v>0</v>
      </c>
      <c r="Q19" s="8"/>
      <c r="R19" s="217">
        <f t="shared" si="2"/>
        <v>0</v>
      </c>
      <c r="S19" s="8"/>
      <c r="T19" s="8"/>
      <c r="U19" s="8"/>
      <c r="V19" s="8"/>
      <c r="W19" s="8"/>
      <c r="X19" s="9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FB19" s="18">
        <f t="shared" si="3"/>
        <v>0</v>
      </c>
    </row>
    <row r="20" spans="1:158" x14ac:dyDescent="0.25">
      <c r="A20" s="16"/>
      <c r="B20" s="96" t="s">
        <v>103</v>
      </c>
      <c r="C20" s="96" t="s">
        <v>84</v>
      </c>
      <c r="D20" s="97"/>
      <c r="E20" s="99"/>
      <c r="F20" s="98"/>
      <c r="G20" s="97"/>
      <c r="H20" s="97"/>
      <c r="I20" s="99"/>
      <c r="J20" s="101">
        <f>+IF(H20="L-TF",IF(I20&lt;Resum!$AF$39,(I20*Resum!$AF$40),Resum!$AF$41),+IF(H20="L-TT",IF(I20&lt;Resum!$AF$43,(I20*Resum!$AF$44),Resum!$AF$45),0))
+IF(H20="A",0,+IF(I20&gt;Resum!$AD$49,Resum!$AF$49*(+IF(I20&gt;Resum!$AE$49,(Resum!$AE$49-Resum!$AD$49),(I20-Resum!$AD$49))),0)+IF(I20&gt;Resum!$AD$50,Resum!$AF$50*(+IF(I20&gt;Resum!$AE$50,(Resum!$AE$50-Resum!$AD$50),(I20-Resum!$AD$50))),0)+IF(I20&gt;Resum!$AD$51,Resum!$AF$51*(I20-Resum!$AD$51),0))</f>
        <v>0</v>
      </c>
      <c r="K20" s="100">
        <f t="shared" si="0"/>
        <v>0</v>
      </c>
      <c r="L20" s="101">
        <f>K20/Portada!$F$15</f>
        <v>0</v>
      </c>
      <c r="M20" s="139"/>
      <c r="N20" s="139"/>
      <c r="O20" s="8"/>
      <c r="P20" s="217">
        <f t="shared" si="1"/>
        <v>0</v>
      </c>
      <c r="Q20" s="8"/>
      <c r="R20" s="217">
        <f t="shared" si="2"/>
        <v>0</v>
      </c>
      <c r="S20" s="8"/>
      <c r="T20" s="8"/>
      <c r="U20" s="8"/>
      <c r="V20" s="8"/>
      <c r="W20" s="8"/>
      <c r="X20" s="9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FB20" s="18">
        <f t="shared" si="3"/>
        <v>0</v>
      </c>
    </row>
    <row r="21" spans="1:158" x14ac:dyDescent="0.25">
      <c r="A21" s="16"/>
      <c r="B21" s="113" t="s">
        <v>104</v>
      </c>
      <c r="C21" s="145" t="s">
        <v>84</v>
      </c>
      <c r="D21" s="103"/>
      <c r="E21" s="147"/>
      <c r="F21" s="148"/>
      <c r="G21" s="103"/>
      <c r="H21" s="103"/>
      <c r="I21" s="104"/>
      <c r="J21" s="101">
        <f>+IF(H21="L-TF",IF(I21&lt;Resum!$AF$39,(I21*Resum!$AF$40),Resum!$AF$41),+IF(H21="L-TT",IF(I21&lt;Resum!$AF$43,(I21*Resum!$AF$44),Resum!$AF$45),0))
+IF(H21="A",0,+IF(I21&gt;Resum!$AD$49,Resum!$AF$49*(+IF(I21&gt;Resum!$AE$49,(Resum!$AE$49-Resum!$AD$49),(I21-Resum!$AD$49))),0)+IF(I21&gt;Resum!$AD$50,Resum!$AF$50*(+IF(I21&gt;Resum!$AE$50,(Resum!$AE$50-Resum!$AD$50),(I21-Resum!$AD$50))),0)+IF(I21&gt;Resum!$AD$51,Resum!$AF$51*(I21-Resum!$AD$51),0))</f>
        <v>0</v>
      </c>
      <c r="K21" s="100">
        <f t="shared" si="0"/>
        <v>0</v>
      </c>
      <c r="L21" s="101">
        <f>K21/Portada!$F$15</f>
        <v>0</v>
      </c>
      <c r="M21" s="139"/>
      <c r="N21" s="139"/>
      <c r="O21" s="8"/>
      <c r="P21" s="217">
        <f t="shared" si="1"/>
        <v>0</v>
      </c>
      <c r="Q21" s="8"/>
      <c r="R21" s="217">
        <f t="shared" si="2"/>
        <v>0</v>
      </c>
      <c r="S21" s="8"/>
      <c r="T21" s="8"/>
      <c r="U21" s="8"/>
      <c r="V21" s="8"/>
      <c r="W21" s="8"/>
      <c r="X21" s="9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FB21" s="18">
        <f t="shared" si="3"/>
        <v>0</v>
      </c>
    </row>
    <row r="22" spans="1:158" x14ac:dyDescent="0.25">
      <c r="A22" s="16"/>
      <c r="B22" s="96" t="s">
        <v>105</v>
      </c>
      <c r="C22" s="96" t="s">
        <v>84</v>
      </c>
      <c r="D22" s="97"/>
      <c r="E22" s="99"/>
      <c r="F22" s="98"/>
      <c r="G22" s="97"/>
      <c r="H22" s="97"/>
      <c r="I22" s="99"/>
      <c r="J22" s="101">
        <f>+IF(H22="L-TF",IF(I22&lt;Resum!$AF$39,(I22*Resum!$AF$40),Resum!$AF$41),+IF(H22="L-TT",IF(I22&lt;Resum!$AF$43,(I22*Resum!$AF$44),Resum!$AF$45),0))
+IF(H22="A",0,+IF(I22&gt;Resum!$AD$49,Resum!$AF$49*(+IF(I22&gt;Resum!$AE$49,(Resum!$AE$49-Resum!$AD$49),(I22-Resum!$AD$49))),0)+IF(I22&gt;Resum!$AD$50,Resum!$AF$50*(+IF(I22&gt;Resum!$AE$50,(Resum!$AE$50-Resum!$AD$50),(I22-Resum!$AD$50))),0)+IF(I22&gt;Resum!$AD$51,Resum!$AF$51*(I22-Resum!$AD$51),0))</f>
        <v>0</v>
      </c>
      <c r="K22" s="100">
        <f t="shared" si="0"/>
        <v>0</v>
      </c>
      <c r="L22" s="101">
        <f>K22/Portada!$F$15</f>
        <v>0</v>
      </c>
      <c r="M22" s="139"/>
      <c r="N22" s="139"/>
      <c r="O22" s="8"/>
      <c r="P22" s="217">
        <f t="shared" si="1"/>
        <v>0</v>
      </c>
      <c r="Q22" s="8"/>
      <c r="R22" s="217">
        <f t="shared" si="2"/>
        <v>0</v>
      </c>
      <c r="S22" s="8"/>
      <c r="T22" s="8"/>
      <c r="U22" s="8"/>
      <c r="V22" s="8"/>
      <c r="W22" s="8"/>
      <c r="X22" s="9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FB22" s="18">
        <f t="shared" si="3"/>
        <v>0</v>
      </c>
    </row>
    <row r="23" spans="1:158" x14ac:dyDescent="0.25">
      <c r="A23" s="16"/>
      <c r="B23" s="145" t="s">
        <v>106</v>
      </c>
      <c r="C23" s="96" t="s">
        <v>222</v>
      </c>
      <c r="D23" s="146"/>
      <c r="E23" s="147"/>
      <c r="F23" s="148"/>
      <c r="G23" s="146"/>
      <c r="H23" s="103"/>
      <c r="I23" s="147"/>
      <c r="J23" s="101">
        <f>+IF(H23="L-TF",IF(I23&lt;Resum!$AF$39,(I23*Resum!$AF$40),Resum!$AF$41),+IF(H23="L-TT",IF(I23&lt;Resum!$AF$43,(I23*Resum!$AF$44),Resum!$AF$45),0))
+IF(H23="A",0,+IF(I23&gt;Resum!$AD$49,Resum!$AF$49*(+IF(I23&gt;Resum!$AE$49,(Resum!$AE$49-Resum!$AD$49),(I23-Resum!$AD$49))),0)+IF(I23&gt;Resum!$AD$50,Resum!$AF$50*(+IF(I23&gt;Resum!$AE$50,(Resum!$AE$50-Resum!$AD$50),(I23-Resum!$AD$50))),0)+IF(I23&gt;Resum!$AD$51,Resum!$AF$51*(I23-Resum!$AD$51),0))</f>
        <v>0</v>
      </c>
      <c r="K23" s="100">
        <f t="shared" si="0"/>
        <v>0</v>
      </c>
      <c r="L23" s="101">
        <f>K23/Portada!$F$15</f>
        <v>0</v>
      </c>
      <c r="M23" s="139"/>
      <c r="N23" s="139"/>
      <c r="O23" s="8"/>
      <c r="P23" s="217">
        <f t="shared" si="1"/>
        <v>0</v>
      </c>
      <c r="Q23" s="8"/>
      <c r="R23" s="217">
        <f t="shared" si="2"/>
        <v>0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1"/>
      <c r="AN23" s="1"/>
      <c r="AO23" s="1"/>
      <c r="AP23" s="1"/>
      <c r="AQ23" s="1"/>
      <c r="FB23" s="18">
        <f t="shared" si="3"/>
        <v>0</v>
      </c>
    </row>
    <row r="24" spans="1:158" x14ac:dyDescent="0.25">
      <c r="A24" s="16"/>
      <c r="B24" s="96" t="s">
        <v>107</v>
      </c>
      <c r="C24" s="94"/>
      <c r="D24" s="97"/>
      <c r="E24" s="99"/>
      <c r="F24" s="98"/>
      <c r="G24" s="97"/>
      <c r="H24" s="97"/>
      <c r="I24" s="99"/>
      <c r="J24" s="101">
        <f>+IF(H24="L-TF",IF(I24&lt;Resum!$AF$39,(I24*Resum!$AF$40),Resum!$AF$41),+IF(H24="L-TT",IF(I24&lt;Resum!$AF$43,(I24*Resum!$AF$44),Resum!$AF$45),0))
+IF(H24="A",0,+IF(I24&gt;Resum!$AD$49,Resum!$AF$49*(+IF(I24&gt;Resum!$AE$49,(Resum!$AE$49-Resum!$AD$49),(I24-Resum!$AD$49))),0)+IF(I24&gt;Resum!$AD$50,Resum!$AF$50*(+IF(I24&gt;Resum!$AE$50,(Resum!$AE$50-Resum!$AD$50),(I24-Resum!$AD$50))),0)+IF(I24&gt;Resum!$AD$51,Resum!$AF$51*(I24-Resum!$AD$51),0))</f>
        <v>0</v>
      </c>
      <c r="K24" s="100">
        <f t="shared" si="0"/>
        <v>0</v>
      </c>
      <c r="L24" s="101">
        <f>K24/Portada!$F$15</f>
        <v>0</v>
      </c>
      <c r="M24" s="139"/>
      <c r="N24" s="139"/>
      <c r="O24" s="8"/>
      <c r="P24" s="217">
        <f t="shared" si="1"/>
        <v>0</v>
      </c>
      <c r="Q24" s="8"/>
      <c r="R24" s="217">
        <f t="shared" si="2"/>
        <v>0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1"/>
      <c r="AN24" s="1"/>
      <c r="AO24" s="1"/>
      <c r="AP24" s="1"/>
      <c r="AQ24" s="1"/>
      <c r="FB24" s="18">
        <f t="shared" si="3"/>
        <v>0</v>
      </c>
    </row>
    <row r="25" spans="1:158" x14ac:dyDescent="0.25">
      <c r="A25" s="16"/>
      <c r="B25" s="145" t="s">
        <v>108</v>
      </c>
      <c r="C25" s="94"/>
      <c r="D25" s="146"/>
      <c r="E25" s="147"/>
      <c r="F25" s="148"/>
      <c r="G25" s="146"/>
      <c r="H25" s="103"/>
      <c r="I25" s="147"/>
      <c r="J25" s="101">
        <f>+IF(H25="L-TF",IF(I25&lt;Resum!$AF$39,(I25*Resum!$AF$40),Resum!$AF$41),+IF(H25="L-TT",IF(I25&lt;Resum!$AF$43,(I25*Resum!$AF$44),Resum!$AF$45),0))
+IF(H25="A",0,+IF(I25&gt;Resum!$AD$49,Resum!$AF$49*(+IF(I25&gt;Resum!$AE$49,(Resum!$AE$49-Resum!$AD$49),(I25-Resum!$AD$49))),0)+IF(I25&gt;Resum!$AD$50,Resum!$AF$50*(+IF(I25&gt;Resum!$AE$50,(Resum!$AE$50-Resum!$AD$50),(I25-Resum!$AD$50))),0)+IF(I25&gt;Resum!$AD$51,Resum!$AF$51*(I25-Resum!$AD$51),0))</f>
        <v>0</v>
      </c>
      <c r="K25" s="100">
        <f t="shared" si="0"/>
        <v>0</v>
      </c>
      <c r="L25" s="101">
        <f>K25/Portada!$F$15</f>
        <v>0</v>
      </c>
      <c r="M25" s="139"/>
      <c r="N25" s="139"/>
      <c r="O25" s="8"/>
      <c r="P25" s="217">
        <f t="shared" si="1"/>
        <v>0</v>
      </c>
      <c r="Q25" s="8"/>
      <c r="R25" s="217">
        <f t="shared" si="2"/>
        <v>0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1"/>
      <c r="AN25" s="1"/>
      <c r="AO25" s="1"/>
      <c r="AP25" s="1"/>
      <c r="AQ25" s="1"/>
      <c r="FB25" s="18">
        <f t="shared" si="3"/>
        <v>0</v>
      </c>
    </row>
    <row r="26" spans="1:158" x14ac:dyDescent="0.25">
      <c r="A26" s="16"/>
      <c r="B26" s="96" t="s">
        <v>109</v>
      </c>
      <c r="C26" s="94"/>
      <c r="D26" s="97"/>
      <c r="E26" s="99"/>
      <c r="F26" s="98"/>
      <c r="G26" s="97"/>
      <c r="H26" s="97"/>
      <c r="I26" s="99"/>
      <c r="J26" s="101">
        <f>+IF(H26="L-TF",IF(I26&lt;Resum!$AF$39,(I26*Resum!$AF$40),Resum!$AF$41),+IF(H26="L-TT",IF(I26&lt;Resum!$AF$43,(I26*Resum!$AF$44),Resum!$AF$45),0))
+IF(H26="A",0,+IF(I26&gt;Resum!$AD$49,Resum!$AF$49*(+IF(I26&gt;Resum!$AE$49,(Resum!$AE$49-Resum!$AD$49),(I26-Resum!$AD$49))),0)+IF(I26&gt;Resum!$AD$50,Resum!$AF$50*(+IF(I26&gt;Resum!$AE$50,(Resum!$AE$50-Resum!$AD$50),(I26-Resum!$AD$50))),0)+IF(I26&gt;Resum!$AD$51,Resum!$AF$51*(I26-Resum!$AD$51),0))</f>
        <v>0</v>
      </c>
      <c r="K26" s="100">
        <f t="shared" si="0"/>
        <v>0</v>
      </c>
      <c r="L26" s="101">
        <f>K26/Portada!$F$15</f>
        <v>0</v>
      </c>
      <c r="M26" s="139"/>
      <c r="N26" s="139"/>
      <c r="O26" s="8"/>
      <c r="P26" s="217">
        <f t="shared" si="1"/>
        <v>0</v>
      </c>
      <c r="Q26" s="8"/>
      <c r="R26" s="217">
        <f t="shared" si="2"/>
        <v>0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1"/>
      <c r="AN26" s="1"/>
      <c r="AO26" s="1"/>
      <c r="AP26" s="1"/>
      <c r="AQ26" s="1"/>
      <c r="FB26" s="18">
        <f t="shared" si="3"/>
        <v>0</v>
      </c>
    </row>
    <row r="27" spans="1:158" x14ac:dyDescent="0.25">
      <c r="A27" s="16"/>
      <c r="B27" s="151" t="s">
        <v>243</v>
      </c>
      <c r="C27" s="94"/>
      <c r="D27" s="146"/>
      <c r="E27" s="147"/>
      <c r="F27" s="148"/>
      <c r="G27" s="146"/>
      <c r="H27" s="103"/>
      <c r="I27" s="147"/>
      <c r="J27" s="101">
        <f>+IF(H27="L-TF",IF(I27&lt;Resum!$AF$39,(I27*Resum!$AF$40),Resum!$AF$41),+IF(H27="L-TT",IF(I27&lt;Resum!$AF$43,(I27*Resum!$AF$44),Resum!$AF$45),0))
+IF(H27="A",0,+IF(I27&gt;Resum!$AD$49,Resum!$AF$49*(+IF(I27&gt;Resum!$AE$49,(Resum!$AE$49-Resum!$AD$49),(I27-Resum!$AD$49))),0)+IF(I27&gt;Resum!$AD$50,Resum!$AF$50*(+IF(I27&gt;Resum!$AE$50,(Resum!$AE$50-Resum!$AD$50),(I27-Resum!$AD$50))),0)+IF(I27&gt;Resum!$AD$51,Resum!$AF$51*(I27-Resum!$AD$51),0))</f>
        <v>0</v>
      </c>
      <c r="K27" s="100">
        <f t="shared" si="0"/>
        <v>0</v>
      </c>
      <c r="L27" s="101">
        <f>K27/Portada!$F$15</f>
        <v>0</v>
      </c>
      <c r="M27" s="139"/>
      <c r="N27" s="139"/>
      <c r="O27" s="8"/>
      <c r="P27" s="217"/>
      <c r="Q27" s="8"/>
      <c r="R27" s="217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1"/>
      <c r="AN27" s="1"/>
      <c r="AO27" s="1"/>
      <c r="AP27" s="1"/>
      <c r="AQ27" s="1"/>
      <c r="FB27" s="18"/>
    </row>
    <row r="28" spans="1:158" ht="15.75" thickBot="1" x14ac:dyDescent="0.3">
      <c r="A28" s="16"/>
      <c r="B28" s="27"/>
      <c r="C28" s="89" t="str">
        <f>"TOTAL " &amp;" " &amp; B7 &amp; " " &amp; (C7)</f>
        <v>TOTAL  01.01. Direcció</v>
      </c>
      <c r="D28" s="90"/>
      <c r="E28" s="90"/>
      <c r="F28" s="91"/>
      <c r="G28" s="90"/>
      <c r="H28" s="90"/>
      <c r="I28" s="90"/>
      <c r="J28" s="92">
        <f>SUM(J8:J27)</f>
        <v>0</v>
      </c>
      <c r="K28" s="92">
        <f>SUM(K8:K27)</f>
        <v>0</v>
      </c>
      <c r="L28" s="92">
        <f>SUM(L8:L27)</f>
        <v>0</v>
      </c>
      <c r="M28" s="19">
        <f>SUM(M8:M26)</f>
        <v>0</v>
      </c>
      <c r="N28" s="19">
        <f>SUM(N8:N26)</f>
        <v>0</v>
      </c>
      <c r="O28" s="8"/>
      <c r="P28" s="19">
        <f>SUM(P8:P26)</f>
        <v>0</v>
      </c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1"/>
      <c r="AN28" s="1"/>
      <c r="AO28" s="1"/>
      <c r="AP28" s="1"/>
      <c r="AQ28" s="1"/>
      <c r="FB28" s="19">
        <f>SUM(FB8:FB26)</f>
        <v>0</v>
      </c>
    </row>
    <row r="29" spans="1:158" x14ac:dyDescent="0.25">
      <c r="A29" s="8"/>
      <c r="B29" s="22" t="s">
        <v>0</v>
      </c>
      <c r="C29" s="29"/>
      <c r="D29" s="22"/>
      <c r="E29" s="30"/>
      <c r="F29" s="41"/>
      <c r="G29" s="30"/>
      <c r="H29" s="30"/>
      <c r="I29" s="30"/>
      <c r="J29" s="30"/>
      <c r="K29" s="30"/>
      <c r="L29" s="22"/>
      <c r="M29" s="22"/>
      <c r="N29" s="22"/>
      <c r="O29" s="22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1"/>
      <c r="AN29" s="1"/>
      <c r="AO29" s="1"/>
      <c r="AP29" s="1"/>
      <c r="AQ29" s="1"/>
      <c r="FB29" s="30"/>
    </row>
    <row r="30" spans="1:158" x14ac:dyDescent="0.25">
      <c r="A30" s="8"/>
      <c r="B30" s="21" t="s">
        <v>110</v>
      </c>
      <c r="C30" s="16" t="s">
        <v>89</v>
      </c>
      <c r="D30" s="17"/>
      <c r="E30" s="22"/>
      <c r="F30" s="40"/>
      <c r="G30" s="22"/>
      <c r="H30" s="22"/>
      <c r="I30" s="22"/>
      <c r="J30" s="22"/>
      <c r="K30" s="22"/>
      <c r="L30" s="22"/>
      <c r="M30" s="22"/>
      <c r="N30" s="22"/>
      <c r="O30" s="22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1"/>
      <c r="AN30" s="1"/>
      <c r="AO30" s="1"/>
      <c r="AP30" s="1"/>
      <c r="AQ30" s="1"/>
      <c r="FB30" s="22"/>
    </row>
    <row r="31" spans="1:158" x14ac:dyDescent="0.25">
      <c r="A31" s="16"/>
      <c r="B31" s="106" t="s">
        <v>111</v>
      </c>
      <c r="C31" s="107" t="s">
        <v>117</v>
      </c>
      <c r="D31" s="108"/>
      <c r="E31" s="110"/>
      <c r="F31" s="109"/>
      <c r="G31" s="108"/>
      <c r="H31" s="108"/>
      <c r="I31" s="110"/>
      <c r="J31" s="112">
        <f>+IF(H31="L-TF",IF(I31&lt;Resum!$AF$39,(I31*Resum!$AF$40),Resum!$AF$41),+IF(H31="L-TT",IF(I31&lt;Resum!$AF$43,(I31*Resum!$AF$44),Resum!$AF$45),0))
+IF(H31="A",0,+IF(I31&gt;Resum!$AD$49,Resum!$AF$49*(+IF(I31&gt;Resum!$AE$49,(Resum!$AE$49-Resum!$AD$49),(I31-Resum!$AD$49))),0)+IF(I31&gt;Resum!$AD$50,Resum!$AF$50*(+IF(I31&gt;Resum!$AE$50,(Resum!$AE$50-Resum!$AD$50),(I31-Resum!$AD$50))),0)+IF(I31&gt;Resum!$AD$51,Resum!$AF$51*(I31-Resum!$AD$51),0))</f>
        <v>0</v>
      </c>
      <c r="K31" s="111">
        <f t="shared" ref="K31:K36" si="4">(IF(E31=0,1,E31)*IF(F31=0,1,F31)*I31 ) + J31*IF(E31=0,1,E31)*IF(F31=0,1,F31)</f>
        <v>0</v>
      </c>
      <c r="L31" s="112">
        <f>K31/Portada!$F$15</f>
        <v>0</v>
      </c>
      <c r="M31" s="139"/>
      <c r="N31" s="139"/>
      <c r="O31" s="8"/>
      <c r="P31" s="217">
        <f t="shared" ref="P31:P36" si="5">J31*IF(E31=0,1,E31)*IF(F31=0,1,F31)</f>
        <v>0</v>
      </c>
      <c r="Q31" s="8"/>
      <c r="R31" s="217">
        <f t="shared" ref="R31:R36" si="6">IF(I31&lt;&gt;0,(J31/I31)/IF(E31=0,1,E31),0)</f>
        <v>0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1"/>
      <c r="AN31" s="1"/>
      <c r="AO31" s="1"/>
      <c r="AP31" s="1"/>
      <c r="AQ31" s="1"/>
      <c r="FB31" s="18">
        <f t="shared" ref="FB31:FB36" si="7">(IF(E31=0,1,E31)*IF(F31=0,1,F31)*I31 ) + J31*IF(E31=0,1,E31)*IF(F31=0,1,F31)</f>
        <v>0</v>
      </c>
    </row>
    <row r="32" spans="1:158" x14ac:dyDescent="0.25">
      <c r="A32" s="16"/>
      <c r="B32" s="150" t="s">
        <v>112</v>
      </c>
      <c r="C32" s="145" t="s">
        <v>85</v>
      </c>
      <c r="D32" s="146"/>
      <c r="E32" s="147"/>
      <c r="F32" s="148"/>
      <c r="G32" s="146"/>
      <c r="H32" s="103"/>
      <c r="I32" s="147"/>
      <c r="J32" s="101">
        <f>+IF(H32="L-TF",IF(I32&lt;Resum!$AF$39,(I32*Resum!$AF$40),Resum!$AF$41),+IF(H32="L-TT",IF(I32&lt;Resum!$AF$43,(I32*Resum!$AF$44),Resum!$AF$45),0))
+IF(H32="A",0,+IF(I32&gt;Resum!$AD$49,Resum!$AF$49*(+IF(I32&gt;Resum!$AE$49,(Resum!$AE$49-Resum!$AD$49),(I32-Resum!$AD$49))),0)+IF(I32&gt;Resum!$AD$50,Resum!$AF$50*(+IF(I32&gt;Resum!$AE$50,(Resum!$AE$50-Resum!$AD$50),(I32-Resum!$AD$50))),0)+IF(I32&gt;Resum!$AD$51,Resum!$AF$51*(I32-Resum!$AD$51),0))</f>
        <v>0</v>
      </c>
      <c r="K32" s="100">
        <f t="shared" si="4"/>
        <v>0</v>
      </c>
      <c r="L32" s="101">
        <f>K32/Portada!$F$15</f>
        <v>0</v>
      </c>
      <c r="M32" s="139"/>
      <c r="N32" s="139"/>
      <c r="O32" s="8"/>
      <c r="P32" s="217">
        <f t="shared" si="5"/>
        <v>0</v>
      </c>
      <c r="Q32" s="8"/>
      <c r="R32" s="217">
        <f t="shared" si="6"/>
        <v>0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1"/>
      <c r="AN32" s="1"/>
      <c r="AO32" s="1"/>
      <c r="AP32" s="1"/>
      <c r="AQ32" s="1"/>
      <c r="FB32" s="18">
        <f t="shared" si="7"/>
        <v>0</v>
      </c>
    </row>
    <row r="33" spans="1:158" x14ac:dyDescent="0.25">
      <c r="A33" s="16"/>
      <c r="B33" s="95" t="s">
        <v>113</v>
      </c>
      <c r="C33" s="96" t="s">
        <v>85</v>
      </c>
      <c r="D33" s="97"/>
      <c r="E33" s="99"/>
      <c r="F33" s="98"/>
      <c r="G33" s="97"/>
      <c r="H33" s="97"/>
      <c r="I33" s="99"/>
      <c r="J33" s="101">
        <f>+IF(H33="L-TF",IF(I33&lt;Resum!$AF$39,(I33*Resum!$AF$40),Resum!$AF$41),+IF(H33="L-TT",IF(I33&lt;Resum!$AF$43,(I33*Resum!$AF$44),Resum!$AF$45),0))
+IF(H33="A",0,+IF(I33&gt;Resum!$AD$49,Resum!$AF$49*(+IF(I33&gt;Resum!$AE$49,(Resum!$AE$49-Resum!$AD$49),(I33-Resum!$AD$49))),0)+IF(I33&gt;Resum!$AD$50,Resum!$AF$50*(+IF(I33&gt;Resum!$AE$50,(Resum!$AE$50-Resum!$AD$50),(I33-Resum!$AD$50))),0)+IF(I33&gt;Resum!$AD$51,Resum!$AF$51*(I33-Resum!$AD$51),0))</f>
        <v>0</v>
      </c>
      <c r="K33" s="100">
        <f t="shared" si="4"/>
        <v>0</v>
      </c>
      <c r="L33" s="101">
        <f>K33/Portada!$F$15</f>
        <v>0</v>
      </c>
      <c r="M33" s="139"/>
      <c r="N33" s="139"/>
      <c r="O33" s="8"/>
      <c r="P33" s="217">
        <f t="shared" si="5"/>
        <v>0</v>
      </c>
      <c r="Q33" s="8"/>
      <c r="R33" s="217">
        <f t="shared" si="6"/>
        <v>0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1"/>
      <c r="AN33" s="1"/>
      <c r="AO33" s="1"/>
      <c r="AP33" s="1"/>
      <c r="AQ33" s="1"/>
      <c r="FB33" s="18">
        <f t="shared" si="7"/>
        <v>0</v>
      </c>
    </row>
    <row r="34" spans="1:158" x14ac:dyDescent="0.25">
      <c r="A34" s="16"/>
      <c r="B34" s="102" t="s">
        <v>114</v>
      </c>
      <c r="C34" s="94"/>
      <c r="D34" s="146"/>
      <c r="E34" s="147"/>
      <c r="F34" s="148"/>
      <c r="G34" s="146"/>
      <c r="H34" s="103"/>
      <c r="I34" s="147"/>
      <c r="J34" s="101">
        <f>+IF(H34="L-TF",IF(I34&lt;Resum!$AF$39,(I34*Resum!$AF$40),Resum!$AF$41),+IF(H34="L-TT",IF(I34&lt;Resum!$AF$43,(I34*Resum!$AF$44),Resum!$AF$45),0))
+IF(H34="A",0,+IF(I34&gt;Resum!$AD$49,Resum!$AF$49*(+IF(I34&gt;Resum!$AE$49,(Resum!$AE$49-Resum!$AD$49),(I34-Resum!$AD$49))),0)+IF(I34&gt;Resum!$AD$50,Resum!$AF$50*(+IF(I34&gt;Resum!$AE$50,(Resum!$AE$50-Resum!$AD$50),(I34-Resum!$AD$50))),0)+IF(I34&gt;Resum!$AD$51,Resum!$AF$51*(I34-Resum!$AD$51),0))</f>
        <v>0</v>
      </c>
      <c r="K34" s="100">
        <f t="shared" si="4"/>
        <v>0</v>
      </c>
      <c r="L34" s="101">
        <f>K34/Portada!$F$15</f>
        <v>0</v>
      </c>
      <c r="M34" s="139"/>
      <c r="N34" s="139"/>
      <c r="O34" s="8"/>
      <c r="P34" s="217">
        <f t="shared" si="5"/>
        <v>0</v>
      </c>
      <c r="Q34" s="8"/>
      <c r="R34" s="217">
        <f t="shared" si="6"/>
        <v>0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1"/>
      <c r="AN34" s="1"/>
      <c r="AO34" s="1"/>
      <c r="AP34" s="1"/>
      <c r="AQ34" s="1"/>
      <c r="FB34" s="18">
        <f t="shared" si="7"/>
        <v>0</v>
      </c>
    </row>
    <row r="35" spans="1:158" x14ac:dyDescent="0.25">
      <c r="A35" s="16"/>
      <c r="B35" s="95" t="s">
        <v>115</v>
      </c>
      <c r="C35" s="94"/>
      <c r="D35" s="97"/>
      <c r="E35" s="99"/>
      <c r="F35" s="98"/>
      <c r="G35" s="97"/>
      <c r="H35" s="97"/>
      <c r="I35" s="99"/>
      <c r="J35" s="101">
        <f>+IF(H35="L-TF",IF(I35&lt;Resum!$AF$39,(I35*Resum!$AF$40),Resum!$AF$41),+IF(H35="L-TT",IF(I35&lt;Resum!$AF$43,(I35*Resum!$AF$44),Resum!$AF$45),0))
+IF(H35="A",0,+IF(I35&gt;Resum!$AD$49,Resum!$AF$49*(+IF(I35&gt;Resum!$AE$49,(Resum!$AE$49-Resum!$AD$49),(I35-Resum!$AD$49))),0)+IF(I35&gt;Resum!$AD$50,Resum!$AF$50*(+IF(I35&gt;Resum!$AE$50,(Resum!$AE$50-Resum!$AD$50),(I35-Resum!$AD$50))),0)+IF(I35&gt;Resum!$AD$51,Resum!$AF$51*(I35-Resum!$AD$51),0))</f>
        <v>0</v>
      </c>
      <c r="K35" s="100">
        <f t="shared" si="4"/>
        <v>0</v>
      </c>
      <c r="L35" s="101">
        <f>K35/Portada!$F$15</f>
        <v>0</v>
      </c>
      <c r="M35" s="139"/>
      <c r="N35" s="139"/>
      <c r="O35" s="8"/>
      <c r="P35" s="217">
        <f t="shared" si="5"/>
        <v>0</v>
      </c>
      <c r="Q35" s="8"/>
      <c r="R35" s="217">
        <f t="shared" si="6"/>
        <v>0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1"/>
      <c r="AN35" s="1"/>
      <c r="AO35" s="1"/>
      <c r="AP35" s="1"/>
      <c r="AQ35" s="1"/>
      <c r="FB35" s="18">
        <f t="shared" si="7"/>
        <v>0</v>
      </c>
    </row>
    <row r="36" spans="1:158" x14ac:dyDescent="0.25">
      <c r="A36" s="16"/>
      <c r="B36" s="241" t="s">
        <v>220</v>
      </c>
      <c r="C36" s="94"/>
      <c r="D36" s="146"/>
      <c r="E36" s="147"/>
      <c r="F36" s="148"/>
      <c r="G36" s="146"/>
      <c r="H36" s="103"/>
      <c r="I36" s="147"/>
      <c r="J36" s="101">
        <f>+IF(H36="L-TF",IF(I36&lt;Resum!$AF$39,(I36*Resum!$AF$40),Resum!$AF$41),+IF(H36="L-TT",IF(I36&lt;Resum!$AF$43,(I36*Resum!$AF$44),Resum!$AF$45),0))
+IF(H36="A",0,+IF(I36&gt;Resum!$AD$49,Resum!$AF$49*(+IF(I36&gt;Resum!$AE$49,(Resum!$AE$49-Resum!$AD$49),(I36-Resum!$AD$49))),0)+IF(I36&gt;Resum!$AD$50,Resum!$AF$50*(+IF(I36&gt;Resum!$AE$50,(Resum!$AE$50-Resum!$AD$50),(I36-Resum!$AD$50))),0)+IF(I36&gt;Resum!$AD$51,Resum!$AF$51*(I36-Resum!$AD$51),0))</f>
        <v>0</v>
      </c>
      <c r="K36" s="100">
        <f t="shared" si="4"/>
        <v>0</v>
      </c>
      <c r="L36" s="101">
        <f>K36/Portada!$F$15</f>
        <v>0</v>
      </c>
      <c r="M36" s="139"/>
      <c r="N36" s="139"/>
      <c r="O36" s="8"/>
      <c r="P36" s="217">
        <f t="shared" si="5"/>
        <v>0</v>
      </c>
      <c r="Q36" s="8"/>
      <c r="R36" s="217">
        <f t="shared" si="6"/>
        <v>0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1"/>
      <c r="AN36" s="1"/>
      <c r="AO36" s="1"/>
      <c r="AP36" s="1"/>
      <c r="AQ36" s="1"/>
      <c r="FB36" s="18">
        <f t="shared" si="7"/>
        <v>0</v>
      </c>
    </row>
    <row r="37" spans="1:158" ht="15.75" thickBot="1" x14ac:dyDescent="0.3">
      <c r="A37" s="16"/>
      <c r="B37" s="27"/>
      <c r="C37" s="89" t="str">
        <f>"TOTAL " &amp;" " &amp; B30 &amp; " " &amp; (C30)</f>
        <v>TOTAL  01.02. Realització</v>
      </c>
      <c r="D37" s="90"/>
      <c r="E37" s="90"/>
      <c r="F37" s="91"/>
      <c r="G37" s="90"/>
      <c r="H37" s="90"/>
      <c r="I37" s="90"/>
      <c r="J37" s="92">
        <f>SUM(J31:J36)</f>
        <v>0</v>
      </c>
      <c r="K37" s="92">
        <f>SUM(K31:K36)</f>
        <v>0</v>
      </c>
      <c r="L37" s="92">
        <f>SUM(L31:L36)</f>
        <v>0</v>
      </c>
      <c r="M37" s="19">
        <f>SUM(M31:M36)</f>
        <v>0</v>
      </c>
      <c r="N37" s="19">
        <f>SUM(N31:N36)</f>
        <v>0</v>
      </c>
      <c r="O37" s="8"/>
      <c r="P37" s="19">
        <f>SUM(P31:P36)</f>
        <v>0</v>
      </c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1"/>
      <c r="AN37" s="1"/>
      <c r="AO37" s="1"/>
      <c r="AP37" s="1"/>
      <c r="AQ37" s="1"/>
      <c r="FB37" s="19">
        <f>SUM(FB31:FB36)</f>
        <v>0</v>
      </c>
    </row>
    <row r="38" spans="1:158" x14ac:dyDescent="0.25">
      <c r="A38" s="8"/>
      <c r="B38" s="22" t="s">
        <v>0</v>
      </c>
      <c r="C38" s="29"/>
      <c r="D38" s="30"/>
      <c r="E38" s="30"/>
      <c r="F38" s="41"/>
      <c r="G38" s="30"/>
      <c r="H38" s="30"/>
      <c r="I38" s="30"/>
      <c r="J38" s="30"/>
      <c r="K38" s="30"/>
      <c r="L38" s="22"/>
      <c r="M38" s="22"/>
      <c r="N38" s="22"/>
      <c r="O38" s="22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1"/>
      <c r="AN38" s="1"/>
      <c r="AO38" s="1"/>
      <c r="AP38" s="1"/>
      <c r="AQ38" s="1"/>
      <c r="FB38" s="30"/>
    </row>
    <row r="39" spans="1:158" x14ac:dyDescent="0.25">
      <c r="A39" s="8"/>
      <c r="B39" s="21" t="s">
        <v>116</v>
      </c>
      <c r="C39" s="16" t="s">
        <v>10</v>
      </c>
      <c r="D39" s="17"/>
      <c r="E39" s="22"/>
      <c r="F39" s="40"/>
      <c r="G39" s="22"/>
      <c r="H39" s="22"/>
      <c r="I39" s="22"/>
      <c r="J39" s="22"/>
      <c r="K39" s="22"/>
      <c r="L39" s="22"/>
      <c r="M39" s="22"/>
      <c r="N39" s="22"/>
      <c r="O39" s="22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1"/>
      <c r="AN39" s="1"/>
      <c r="AO39" s="1"/>
      <c r="AP39" s="1"/>
      <c r="AQ39" s="1"/>
      <c r="FB39" s="22"/>
    </row>
    <row r="40" spans="1:158" x14ac:dyDescent="0.25">
      <c r="A40" s="16"/>
      <c r="B40" s="106" t="s">
        <v>124</v>
      </c>
      <c r="C40" s="107" t="s">
        <v>119</v>
      </c>
      <c r="D40" s="108"/>
      <c r="E40" s="110"/>
      <c r="F40" s="109"/>
      <c r="G40" s="108"/>
      <c r="H40" s="108"/>
      <c r="I40" s="110"/>
      <c r="J40" s="112">
        <f>+IF(H40="L-TF",IF(I40&lt;Resum!$AF$39,(I40*Resum!$AF$40),Resum!$AF$41),+IF(H40="L-TT",IF(I40&lt;Resum!$AF$43,(I40*Resum!$AF$44),Resum!$AF$45),0))
+IF(H40="A",0,+IF(I40&gt;Resum!$AD$49,Resum!$AF$49*(+IF(I40&gt;Resum!$AE$49,(Resum!$AE$49-Resum!$AD$49),(I40-Resum!$AD$49))),0)+IF(I40&gt;Resum!$AD$50,Resum!$AF$50*(+IF(I40&gt;Resum!$AE$50,(Resum!$AE$50-Resum!$AD$50),(I40-Resum!$AD$50))),0)+IF(I40&gt;Resum!$AD$51,Resum!$AF$51*(I40-Resum!$AD$51),0))</f>
        <v>0</v>
      </c>
      <c r="K40" s="111">
        <f>(IF(E40=0,1,E40)*IF(F40=0,1,F40)*I40 ) + J40*IF(E40=0,1,E40)*IF(F40=0,1,F40)</f>
        <v>0</v>
      </c>
      <c r="L40" s="112">
        <f>K40/Portada!$F$15</f>
        <v>0</v>
      </c>
      <c r="M40" s="139"/>
      <c r="N40" s="139"/>
      <c r="O40" s="8"/>
      <c r="P40" s="217">
        <f>J40*IF(E40=0,1,E40)*IF(F40=0,1,F40)</f>
        <v>0</v>
      </c>
      <c r="Q40" s="8"/>
      <c r="R40" s="217">
        <f>IF(I40&lt;&gt;0,(J40/I40)/IF(E40=0,1,E40),0)</f>
        <v>0</v>
      </c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1"/>
      <c r="AN40" s="1"/>
      <c r="AO40" s="1"/>
      <c r="AP40" s="1"/>
      <c r="AQ40" s="1"/>
      <c r="FB40" s="18">
        <f>(IF(E40=0,1,E40)*IF(F40=0,1,F40)*I40 ) + J40*IF(E40=0,1,E40)*IF(F40=0,1,F40)</f>
        <v>0</v>
      </c>
    </row>
    <row r="41" spans="1:158" x14ac:dyDescent="0.25">
      <c r="A41" s="16"/>
      <c r="B41" s="102" t="s">
        <v>125</v>
      </c>
      <c r="C41" s="94"/>
      <c r="D41" s="146"/>
      <c r="E41" s="147"/>
      <c r="F41" s="148"/>
      <c r="G41" s="146"/>
      <c r="H41" s="103"/>
      <c r="I41" s="147"/>
      <c r="J41" s="101">
        <f>+IF(H41="L-TF",IF(I41&lt;Resum!$AF$39,(I41*Resum!$AF$40),Resum!$AF$41),+IF(H41="L-TT",IF(I41&lt;Resum!$AF$43,(I41*Resum!$AF$44),Resum!$AF$45),0))
+IF(H41="A",0,+IF(I41&gt;Resum!$AD$49,Resum!$AF$49*(+IF(I41&gt;Resum!$AE$49,(Resum!$AE$49-Resum!$AD$49),(I41-Resum!$AD$49))),0)+IF(I41&gt;Resum!$AD$50,Resum!$AF$50*(+IF(I41&gt;Resum!$AE$50,(Resum!$AE$50-Resum!$AD$50),(I41-Resum!$AD$50))),0)+IF(I41&gt;Resum!$AD$51,Resum!$AF$51*(I41-Resum!$AD$51),0))</f>
        <v>0</v>
      </c>
      <c r="K41" s="100">
        <f>(IF(E41=0,1,E41)*IF(F41=0,1,F41)*I41 ) + J41*IF(E41=0,1,E41)*IF(F41=0,1,F41)</f>
        <v>0</v>
      </c>
      <c r="L41" s="101">
        <f>K41/Portada!$F$15</f>
        <v>0</v>
      </c>
      <c r="M41" s="139"/>
      <c r="N41" s="139"/>
      <c r="O41" s="8"/>
      <c r="P41" s="217">
        <f>J41*IF(E41=0,1,E41)*IF(F41=0,1,F41)</f>
        <v>0</v>
      </c>
      <c r="Q41" s="8"/>
      <c r="R41" s="217">
        <f>IF(I41&lt;&gt;0,(J41/I41)/IF(E41=0,1,E41),0)</f>
        <v>0</v>
      </c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1"/>
      <c r="AN41" s="1"/>
      <c r="AO41" s="1"/>
      <c r="AP41" s="1"/>
      <c r="AQ41" s="1"/>
      <c r="FB41" s="18">
        <f>(IF(E41=0,1,E41)*IF(F41=0,1,F41)*I41 ) + J41*IF(E41=0,1,E41)*IF(F41=0,1,F41)</f>
        <v>0</v>
      </c>
    </row>
    <row r="42" spans="1:158" x14ac:dyDescent="0.25">
      <c r="A42" s="16"/>
      <c r="B42" s="240" t="s">
        <v>244</v>
      </c>
      <c r="C42" s="94"/>
      <c r="D42" s="97"/>
      <c r="E42" s="99"/>
      <c r="F42" s="98"/>
      <c r="G42" s="97"/>
      <c r="H42" s="97"/>
      <c r="I42" s="99"/>
      <c r="J42" s="101">
        <f>+IF(H42="L-TF",IF(I42&lt;Resum!$AF$39,(I42*Resum!$AF$40),Resum!$AF$41),+IF(H42="L-TT",IF(I42&lt;Resum!$AF$43,(I42*Resum!$AF$44),Resum!$AF$45),0))
+IF(H42="A",0,+IF(I42&gt;Resum!$AD$49,Resum!$AF$49*(+IF(I42&gt;Resum!$AE$49,(Resum!$AE$49-Resum!$AD$49),(I42-Resum!$AD$49))),0)+IF(I42&gt;Resum!$AD$50,Resum!$AF$50*(+IF(I42&gt;Resum!$AE$50,(Resum!$AE$50-Resum!$AD$50),(I42-Resum!$AD$50))),0)+IF(I42&gt;Resum!$AD$51,Resum!$AF$51*(I42-Resum!$AD$51),0))</f>
        <v>0</v>
      </c>
      <c r="K42" s="100">
        <f>(IF(E42=0,1,E42)*IF(F42=0,1,F42)*I42 ) + J42*IF(E42=0,1,E42)*IF(F42=0,1,F42)</f>
        <v>0</v>
      </c>
      <c r="L42" s="101">
        <f>K42/Portada!$F$15</f>
        <v>0</v>
      </c>
      <c r="M42" s="139"/>
      <c r="N42" s="139"/>
      <c r="O42" s="8"/>
      <c r="P42" s="217"/>
      <c r="Q42" s="8"/>
      <c r="R42" s="217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1"/>
      <c r="AN42" s="1"/>
      <c r="AO42" s="1"/>
      <c r="AP42" s="1"/>
      <c r="AQ42" s="1"/>
      <c r="FB42" s="18"/>
    </row>
    <row r="43" spans="1:158" ht="15.75" thickBot="1" x14ac:dyDescent="0.3">
      <c r="A43" s="16"/>
      <c r="B43" s="27"/>
      <c r="C43" s="89" t="str">
        <f>"TOTAL " &amp;" " &amp; B39 &amp; " " &amp; (C39)</f>
        <v>TOTAL  01.03. Producció</v>
      </c>
      <c r="D43" s="90"/>
      <c r="E43" s="90"/>
      <c r="F43" s="91"/>
      <c r="G43" s="90"/>
      <c r="H43" s="90"/>
      <c r="I43" s="90"/>
      <c r="J43" s="92">
        <f>SUM(J40:J42)</f>
        <v>0</v>
      </c>
      <c r="K43" s="92">
        <f>SUM(K40:K42)</f>
        <v>0</v>
      </c>
      <c r="L43" s="92">
        <f>SUM(L40:L42)</f>
        <v>0</v>
      </c>
      <c r="M43" s="19">
        <f>SUM(M40:M41)</f>
        <v>0</v>
      </c>
      <c r="N43" s="19">
        <f>SUM(N40:N41)</f>
        <v>0</v>
      </c>
      <c r="O43" s="8"/>
      <c r="P43" s="19">
        <f>SUM(P40:P41)</f>
        <v>0</v>
      </c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1"/>
      <c r="AN43" s="1"/>
      <c r="AO43" s="1"/>
      <c r="AP43" s="1"/>
      <c r="AQ43" s="1"/>
      <c r="FB43" s="19">
        <f>SUM(FB40:FB41)</f>
        <v>0</v>
      </c>
    </row>
    <row r="44" spans="1:158" x14ac:dyDescent="0.25">
      <c r="A44" s="8"/>
      <c r="B44" s="20"/>
      <c r="C44" s="42" t="s">
        <v>43</v>
      </c>
      <c r="D44" s="43" t="str">
        <f>C5</f>
        <v>CAPÍTOL 01.- Equip</v>
      </c>
      <c r="E44" s="23"/>
      <c r="F44" s="44"/>
      <c r="G44" s="23"/>
      <c r="H44" s="23"/>
      <c r="I44" s="23"/>
      <c r="J44" s="24">
        <f>(J28+J37+J43)</f>
        <v>0</v>
      </c>
      <c r="K44" s="24">
        <f>(K28+K37+K43)</f>
        <v>0</v>
      </c>
      <c r="L44" s="24">
        <f>(L28+L37+L43)</f>
        <v>0</v>
      </c>
      <c r="M44" s="24">
        <f>(M28+M37+M43)</f>
        <v>0</v>
      </c>
      <c r="N44" s="24">
        <f>(N28+N37+N43)</f>
        <v>0</v>
      </c>
      <c r="O44" s="17"/>
      <c r="P44" s="24">
        <f>(P28+P37+P43)</f>
        <v>0</v>
      </c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1"/>
      <c r="AN44" s="1"/>
      <c r="AO44" s="1"/>
      <c r="AP44" s="1"/>
      <c r="AQ44" s="1"/>
      <c r="FB44" s="24">
        <f>(FB28+FB37+FB43)</f>
        <v>0</v>
      </c>
    </row>
    <row r="45" spans="1:158" x14ac:dyDescent="0.25">
      <c r="A45" s="8"/>
      <c r="D45" s="22"/>
      <c r="E45" s="30"/>
      <c r="F45" s="41"/>
      <c r="G45" s="30"/>
      <c r="H45" s="30"/>
      <c r="I45" s="30"/>
      <c r="J45" s="30"/>
      <c r="K45" s="30"/>
      <c r="L45" s="22"/>
      <c r="M45" s="22"/>
      <c r="N45" s="22"/>
      <c r="O45" s="22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1"/>
      <c r="AN45" s="1"/>
      <c r="AO45" s="1"/>
      <c r="AP45" s="1"/>
      <c r="AQ45" s="1"/>
      <c r="FB45" s="30"/>
    </row>
    <row r="46" spans="1:158" ht="18.75" x14ac:dyDescent="0.3">
      <c r="A46" s="8"/>
      <c r="B46" s="34"/>
      <c r="C46" s="25" t="s">
        <v>120</v>
      </c>
      <c r="D46" s="26"/>
      <c r="O46" s="22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1"/>
      <c r="AJ46" s="1"/>
      <c r="AK46" s="1"/>
      <c r="AL46" s="1"/>
      <c r="AM46" s="1"/>
      <c r="AN46" s="1"/>
      <c r="AO46" s="1"/>
      <c r="AP46" s="1"/>
      <c r="AQ46" s="1"/>
    </row>
    <row r="47" spans="1:158" x14ac:dyDescent="0.25">
      <c r="A47" s="8"/>
      <c r="B47" s="22" t="s">
        <v>0</v>
      </c>
      <c r="C47" s="32"/>
      <c r="O47" s="22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1"/>
      <c r="AJ47" s="1"/>
      <c r="AK47" s="1"/>
      <c r="AL47" s="1"/>
      <c r="AM47" s="1"/>
      <c r="AN47" s="1"/>
      <c r="AO47" s="1"/>
      <c r="AP47" s="1"/>
      <c r="AQ47" s="1"/>
    </row>
    <row r="48" spans="1:158" x14ac:dyDescent="0.25">
      <c r="A48" s="8"/>
      <c r="B48" s="21" t="s">
        <v>121</v>
      </c>
      <c r="C48" s="16" t="s">
        <v>245</v>
      </c>
      <c r="O48" s="22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1"/>
      <c r="AJ48" s="1"/>
      <c r="AK48" s="1"/>
      <c r="AL48" s="1"/>
      <c r="AM48" s="1"/>
      <c r="AN48" s="1"/>
      <c r="AO48" s="1"/>
      <c r="AP48" s="1"/>
      <c r="AQ48" s="1"/>
    </row>
    <row r="49" spans="1:158" x14ac:dyDescent="0.25">
      <c r="A49" s="16"/>
      <c r="B49" s="107" t="s">
        <v>122</v>
      </c>
      <c r="C49" s="93"/>
      <c r="D49" s="108"/>
      <c r="E49" s="110"/>
      <c r="F49" s="109"/>
      <c r="G49" s="108"/>
      <c r="H49" s="213"/>
      <c r="I49" s="110"/>
      <c r="J49" s="112"/>
      <c r="K49" s="111">
        <f>(IF(E49=0,1,E49)*IF(F49=0,1,F49)*I49 ) + J49*IF(E49=0,1,E49)*IF(F49=0,1,F49)</f>
        <v>0</v>
      </c>
      <c r="L49" s="112">
        <f>K49/Portada!$F$15</f>
        <v>0</v>
      </c>
      <c r="M49" s="139"/>
      <c r="N49" s="139"/>
      <c r="O49" s="8"/>
      <c r="P49" s="217">
        <f>J49*IF(E49=0,1,E49)*IF(F49=0,1,F49)</f>
        <v>0</v>
      </c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1"/>
      <c r="AJ49" s="1"/>
      <c r="AK49" s="1"/>
      <c r="AL49" s="1"/>
      <c r="AM49" s="1"/>
      <c r="AN49" s="1"/>
      <c r="AO49" s="1"/>
      <c r="AP49" s="1"/>
      <c r="AQ49" s="1"/>
      <c r="FB49" s="18">
        <f>(IF(E49=0,1,E49)*IF(F49=0,1,F49)*I49 ) + J49*IF(E49=0,1,E49)*IF(F49=0,1,F49)</f>
        <v>0</v>
      </c>
    </row>
    <row r="50" spans="1:158" x14ac:dyDescent="0.25">
      <c r="A50" s="16"/>
      <c r="B50" s="239" t="s">
        <v>123</v>
      </c>
      <c r="C50" s="93"/>
      <c r="D50" s="103"/>
      <c r="E50" s="104"/>
      <c r="F50" s="105"/>
      <c r="G50" s="103"/>
      <c r="H50" s="215"/>
      <c r="I50" s="104"/>
      <c r="J50" s="101"/>
      <c r="K50" s="100">
        <f>(IF(E50=0,1,E50)*IF(F50=0,1,F50)*I50 ) + J50*IF(E50=0,1,E50)*IF(F50=0,1,F50)</f>
        <v>0</v>
      </c>
      <c r="L50" s="101">
        <f>K50/Portada!$F$15</f>
        <v>0</v>
      </c>
      <c r="M50" s="139"/>
      <c r="N50" s="139"/>
      <c r="O50" s="8"/>
      <c r="P50" s="217">
        <f>J50*IF(E50=0,1,E50)*IF(F50=0,1,F50)</f>
        <v>0</v>
      </c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1"/>
      <c r="AJ50" s="1"/>
      <c r="AK50" s="1"/>
      <c r="AL50" s="1"/>
      <c r="AM50" s="1"/>
      <c r="AN50" s="1"/>
      <c r="AO50" s="1"/>
      <c r="AP50" s="1"/>
      <c r="AQ50" s="1"/>
      <c r="FB50" s="18">
        <f>(IF(E50=0,1,E50)*IF(F50=0,1,F50)*I50 ) + J50*IF(E50=0,1,E50)*IF(F50=0,1,F50)</f>
        <v>0</v>
      </c>
    </row>
    <row r="51" spans="1:158" ht="15.75" thickBot="1" x14ac:dyDescent="0.3">
      <c r="A51" s="16"/>
      <c r="B51" s="27"/>
      <c r="C51" s="89" t="str">
        <f>"TOTAL " &amp;" " &amp; B48 &amp; " " &amp; (C48)</f>
        <v>TOTAL  02.01. Altres retribucions</v>
      </c>
      <c r="D51" s="90"/>
      <c r="E51" s="90"/>
      <c r="F51" s="91"/>
      <c r="G51" s="90"/>
      <c r="H51" s="90"/>
      <c r="I51" s="90"/>
      <c r="J51" s="92">
        <f>SUM(J49:J50)</f>
        <v>0</v>
      </c>
      <c r="K51" s="92">
        <f>SUM(K49:K50)</f>
        <v>0</v>
      </c>
      <c r="L51" s="92">
        <f>SUM(L49:L50)</f>
        <v>0</v>
      </c>
      <c r="M51" s="19">
        <f>SUM(M49:M50)</f>
        <v>0</v>
      </c>
      <c r="N51" s="19">
        <f>SUM(N49:N50)</f>
        <v>0</v>
      </c>
      <c r="O51" s="8"/>
      <c r="P51" s="19">
        <f>SUM(P49:P50)</f>
        <v>0</v>
      </c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1"/>
      <c r="AJ51" s="1"/>
      <c r="AK51" s="1"/>
      <c r="AL51" s="1"/>
      <c r="AM51" s="1"/>
      <c r="AN51" s="1"/>
      <c r="AO51" s="1"/>
      <c r="AP51" s="1"/>
      <c r="AQ51" s="1"/>
      <c r="FB51" s="19">
        <f>SUM(FB49:FB50)</f>
        <v>0</v>
      </c>
    </row>
    <row r="52" spans="1:158" x14ac:dyDescent="0.25">
      <c r="A52" s="8"/>
      <c r="B52" s="20"/>
      <c r="C52" s="42" t="s">
        <v>43</v>
      </c>
      <c r="D52" s="43" t="str">
        <f>C46</f>
        <v>CAPÍTOL 02.- Altres retribucions</v>
      </c>
      <c r="E52" s="23"/>
      <c r="F52" s="44"/>
      <c r="G52" s="23"/>
      <c r="H52" s="23"/>
      <c r="I52" s="23"/>
      <c r="J52" s="24">
        <f>(J51)</f>
        <v>0</v>
      </c>
      <c r="K52" s="24">
        <f>(K51)</f>
        <v>0</v>
      </c>
      <c r="L52" s="24">
        <f>(L51)</f>
        <v>0</v>
      </c>
      <c r="M52" s="24">
        <f>(M51)</f>
        <v>0</v>
      </c>
      <c r="N52" s="24">
        <f>(N51)</f>
        <v>0</v>
      </c>
      <c r="O52" s="17"/>
      <c r="P52" s="24">
        <f>(P51)</f>
        <v>0</v>
      </c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1"/>
      <c r="AN52" s="1"/>
      <c r="AO52" s="1"/>
      <c r="AP52" s="1"/>
      <c r="AQ52" s="1"/>
      <c r="FB52" s="24">
        <f>(FB51)</f>
        <v>0</v>
      </c>
    </row>
    <row r="53" spans="1:158" x14ac:dyDescent="0.25">
      <c r="A53" s="8"/>
      <c r="D53" s="22"/>
      <c r="E53" s="30"/>
      <c r="F53" s="41"/>
      <c r="G53" s="30"/>
      <c r="H53" s="30"/>
      <c r="I53" s="30"/>
      <c r="J53" s="30"/>
      <c r="K53" s="30"/>
      <c r="L53" s="22"/>
      <c r="M53" s="22"/>
      <c r="N53" s="22"/>
      <c r="O53" s="22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1"/>
      <c r="AN53" s="1"/>
      <c r="AO53" s="1"/>
      <c r="AP53" s="1"/>
      <c r="AQ53" s="1"/>
      <c r="FB53" s="30"/>
    </row>
    <row r="54" spans="1:158" ht="16.5" customHeight="1" x14ac:dyDescent="0.3">
      <c r="A54" s="8"/>
      <c r="B54" s="34"/>
      <c r="C54" s="25" t="s">
        <v>159</v>
      </c>
      <c r="D54" s="26"/>
      <c r="O54" s="22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1"/>
      <c r="AJ54" s="1"/>
      <c r="AK54" s="1"/>
      <c r="AL54" s="1"/>
      <c r="AM54" s="1"/>
      <c r="AN54" s="1"/>
      <c r="AO54" s="1"/>
      <c r="AP54" s="1"/>
      <c r="AQ54" s="1"/>
    </row>
    <row r="55" spans="1:158" x14ac:dyDescent="0.25">
      <c r="A55" s="8"/>
      <c r="B55" s="22" t="s">
        <v>0</v>
      </c>
      <c r="C55" s="29"/>
      <c r="D55" s="22"/>
      <c r="E55" s="30"/>
      <c r="F55" s="41"/>
      <c r="G55" s="30"/>
      <c r="H55" s="30"/>
      <c r="I55" s="30"/>
      <c r="J55" s="30"/>
      <c r="K55" s="30"/>
      <c r="L55" s="26"/>
      <c r="M55" s="26"/>
      <c r="N55" s="26"/>
      <c r="O55" s="22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1"/>
      <c r="AJ55" s="1"/>
      <c r="AK55" s="1"/>
      <c r="AL55" s="1"/>
      <c r="AM55" s="1"/>
      <c r="AN55" s="1"/>
      <c r="AO55" s="1"/>
      <c r="AP55" s="1"/>
      <c r="AQ55" s="1"/>
      <c r="FB55" s="30"/>
    </row>
    <row r="56" spans="1:158" x14ac:dyDescent="0.25">
      <c r="A56" s="8"/>
      <c r="B56" s="21" t="s">
        <v>1</v>
      </c>
      <c r="C56" s="16" t="s">
        <v>127</v>
      </c>
      <c r="D56" s="22"/>
      <c r="E56" s="30"/>
      <c r="F56" s="41"/>
      <c r="G56" s="30"/>
      <c r="H56" s="30"/>
      <c r="I56" s="30"/>
      <c r="J56" s="30"/>
      <c r="O56" s="22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1"/>
      <c r="AJ56" s="1"/>
      <c r="AK56" s="1"/>
      <c r="AL56" s="1"/>
      <c r="AM56" s="1"/>
      <c r="AN56" s="1"/>
      <c r="AO56" s="1"/>
      <c r="AP56" s="1"/>
      <c r="AQ56" s="1"/>
    </row>
    <row r="57" spans="1:158" x14ac:dyDescent="0.25">
      <c r="A57" s="16"/>
      <c r="B57" s="107" t="s">
        <v>2</v>
      </c>
      <c r="C57" s="238" t="s">
        <v>62</v>
      </c>
      <c r="D57" s="108"/>
      <c r="E57" s="110"/>
      <c r="F57" s="109"/>
      <c r="G57" s="108"/>
      <c r="H57" s="213"/>
      <c r="I57" s="110"/>
      <c r="J57" s="112"/>
      <c r="K57" s="111">
        <f t="shared" ref="K57:K63" si="8">(IF(E57=0,1,E57)*IF(F57=0,1,F57)*I57 ) + J57*IF(E57=0,1,E57)*IF(F57=0,1,F57)</f>
        <v>0</v>
      </c>
      <c r="L57" s="112">
        <f>K57/Portada!$F$15</f>
        <v>0</v>
      </c>
      <c r="M57" s="139"/>
      <c r="N57" s="139"/>
      <c r="O57" s="8"/>
      <c r="P57" s="217">
        <f t="shared" ref="P57:P63" si="9">J57*IF(E57=0,1,E57)*IF(F57=0,1,F57)</f>
        <v>0</v>
      </c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1"/>
      <c r="AJ57" s="1"/>
      <c r="AK57" s="1"/>
      <c r="AL57" s="1"/>
      <c r="AM57" s="1"/>
      <c r="AN57" s="1"/>
      <c r="AO57" s="1"/>
      <c r="AP57" s="1"/>
      <c r="AQ57" s="1"/>
      <c r="FB57" s="18">
        <f t="shared" ref="FB57:FB63" si="10">(IF(E57=0,1,E57)*IF(F57=0,1,F57)*I57 ) + J57*IF(E57=0,1,E57)*IF(F57=0,1,F57)</f>
        <v>0</v>
      </c>
    </row>
    <row r="58" spans="1:158" x14ac:dyDescent="0.25">
      <c r="A58" s="16"/>
      <c r="B58" s="145" t="s">
        <v>4</v>
      </c>
      <c r="C58" s="157" t="s">
        <v>128</v>
      </c>
      <c r="D58" s="103"/>
      <c r="E58" s="104"/>
      <c r="F58" s="105"/>
      <c r="G58" s="103"/>
      <c r="H58" s="215"/>
      <c r="I58" s="104"/>
      <c r="J58" s="101"/>
      <c r="K58" s="100">
        <f t="shared" si="8"/>
        <v>0</v>
      </c>
      <c r="L58" s="101">
        <f>K58/Portada!$F$15</f>
        <v>0</v>
      </c>
      <c r="M58" s="139"/>
      <c r="N58" s="139"/>
      <c r="O58" s="8"/>
      <c r="P58" s="217">
        <f t="shared" si="9"/>
        <v>0</v>
      </c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1"/>
      <c r="AJ58" s="1"/>
      <c r="AK58" s="1"/>
      <c r="AL58" s="1"/>
      <c r="AM58" s="1"/>
      <c r="AN58" s="1"/>
      <c r="AO58" s="1"/>
      <c r="AP58" s="1"/>
      <c r="AQ58" s="1"/>
      <c r="FB58" s="18">
        <f t="shared" si="10"/>
        <v>0</v>
      </c>
    </row>
    <row r="59" spans="1:158" x14ac:dyDescent="0.25">
      <c r="A59" s="16"/>
      <c r="B59" s="96" t="s">
        <v>5</v>
      </c>
      <c r="C59" s="156" t="s">
        <v>126</v>
      </c>
      <c r="D59" s="97"/>
      <c r="E59" s="99"/>
      <c r="F59" s="98"/>
      <c r="G59" s="97"/>
      <c r="H59" s="216"/>
      <c r="I59" s="99"/>
      <c r="J59" s="101"/>
      <c r="K59" s="100">
        <f t="shared" si="8"/>
        <v>0</v>
      </c>
      <c r="L59" s="101">
        <f>K59/Portada!$F$15</f>
        <v>0</v>
      </c>
      <c r="M59" s="139"/>
      <c r="N59" s="139"/>
      <c r="O59" s="8"/>
      <c r="P59" s="217">
        <f t="shared" si="9"/>
        <v>0</v>
      </c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1"/>
      <c r="AJ59" s="1"/>
      <c r="AK59" s="1"/>
      <c r="AL59" s="1"/>
      <c r="AM59" s="1"/>
      <c r="AN59" s="1"/>
      <c r="AO59" s="1"/>
      <c r="AP59" s="1"/>
      <c r="AQ59" s="1"/>
      <c r="FB59" s="18">
        <f t="shared" si="10"/>
        <v>0</v>
      </c>
    </row>
    <row r="60" spans="1:158" x14ac:dyDescent="0.25">
      <c r="A60" s="16"/>
      <c r="B60" s="145" t="s">
        <v>6</v>
      </c>
      <c r="C60" s="157" t="s">
        <v>126</v>
      </c>
      <c r="D60" s="103"/>
      <c r="E60" s="104"/>
      <c r="F60" s="105"/>
      <c r="G60" s="103"/>
      <c r="H60" s="215"/>
      <c r="I60" s="104"/>
      <c r="J60" s="101"/>
      <c r="K60" s="100">
        <f t="shared" si="8"/>
        <v>0</v>
      </c>
      <c r="L60" s="101">
        <f>K60/Portada!$F$15</f>
        <v>0</v>
      </c>
      <c r="M60" s="139"/>
      <c r="N60" s="139"/>
      <c r="O60" s="8"/>
      <c r="P60" s="217">
        <f t="shared" si="9"/>
        <v>0</v>
      </c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1"/>
      <c r="AJ60" s="1"/>
      <c r="AK60" s="1"/>
      <c r="AL60" s="1"/>
      <c r="AM60" s="1"/>
      <c r="AN60" s="1"/>
      <c r="AO60" s="1"/>
      <c r="AP60" s="1"/>
      <c r="AQ60" s="1"/>
      <c r="FB60" s="18">
        <f t="shared" si="10"/>
        <v>0</v>
      </c>
    </row>
    <row r="61" spans="1:158" x14ac:dyDescent="0.25">
      <c r="A61" s="16"/>
      <c r="B61" s="96" t="s">
        <v>7</v>
      </c>
      <c r="C61" s="156" t="s">
        <v>86</v>
      </c>
      <c r="D61" s="97"/>
      <c r="E61" s="99"/>
      <c r="F61" s="98"/>
      <c r="G61" s="97"/>
      <c r="H61" s="216"/>
      <c r="I61" s="99"/>
      <c r="J61" s="101"/>
      <c r="K61" s="100">
        <f t="shared" si="8"/>
        <v>0</v>
      </c>
      <c r="L61" s="101">
        <f>K61/Portada!$F$15</f>
        <v>0</v>
      </c>
      <c r="M61" s="139"/>
      <c r="N61" s="139"/>
      <c r="O61" s="8"/>
      <c r="P61" s="217">
        <f t="shared" si="9"/>
        <v>0</v>
      </c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1"/>
      <c r="AJ61" s="1"/>
      <c r="AK61" s="1"/>
      <c r="AL61" s="1"/>
      <c r="AM61" s="1"/>
      <c r="AN61" s="1"/>
      <c r="AO61" s="1"/>
      <c r="AP61" s="1"/>
      <c r="AQ61" s="1"/>
      <c r="FB61" s="18">
        <f t="shared" si="10"/>
        <v>0</v>
      </c>
    </row>
    <row r="62" spans="1:158" x14ac:dyDescent="0.25">
      <c r="A62" s="16"/>
      <c r="B62" s="145" t="s">
        <v>58</v>
      </c>
      <c r="C62" s="157" t="s">
        <v>87</v>
      </c>
      <c r="D62" s="103"/>
      <c r="E62" s="104"/>
      <c r="F62" s="105"/>
      <c r="G62" s="103"/>
      <c r="H62" s="215"/>
      <c r="I62" s="104"/>
      <c r="J62" s="101"/>
      <c r="K62" s="100">
        <f t="shared" si="8"/>
        <v>0</v>
      </c>
      <c r="L62" s="101">
        <f>K62/Portada!$F$15</f>
        <v>0</v>
      </c>
      <c r="M62" s="139"/>
      <c r="N62" s="139"/>
      <c r="O62" s="8"/>
      <c r="P62" s="217">
        <f t="shared" si="9"/>
        <v>0</v>
      </c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1"/>
      <c r="AJ62" s="1"/>
      <c r="AK62" s="1"/>
      <c r="AL62" s="1"/>
      <c r="AM62" s="1"/>
      <c r="AN62" s="1"/>
      <c r="AO62" s="1"/>
      <c r="AP62" s="1"/>
      <c r="AQ62" s="1"/>
      <c r="FB62" s="18">
        <f t="shared" si="10"/>
        <v>0</v>
      </c>
    </row>
    <row r="63" spans="1:158" x14ac:dyDescent="0.25">
      <c r="A63" s="16"/>
      <c r="B63" s="115" t="s">
        <v>8</v>
      </c>
      <c r="C63" s="93"/>
      <c r="D63" s="97"/>
      <c r="E63" s="99"/>
      <c r="F63" s="98"/>
      <c r="G63" s="97"/>
      <c r="H63" s="216"/>
      <c r="I63" s="99"/>
      <c r="J63" s="101"/>
      <c r="K63" s="100">
        <f t="shared" si="8"/>
        <v>0</v>
      </c>
      <c r="L63" s="101">
        <f>K63/Portada!$F$15</f>
        <v>0</v>
      </c>
      <c r="M63" s="139"/>
      <c r="N63" s="139"/>
      <c r="O63" s="8"/>
      <c r="P63" s="217">
        <f t="shared" si="9"/>
        <v>0</v>
      </c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1"/>
      <c r="AJ63" s="1"/>
      <c r="AK63" s="1"/>
      <c r="AL63" s="1"/>
      <c r="AM63" s="1"/>
      <c r="AN63" s="1"/>
      <c r="AO63" s="1"/>
      <c r="AP63" s="1"/>
      <c r="AQ63" s="1"/>
      <c r="FB63" s="18">
        <f t="shared" si="10"/>
        <v>0</v>
      </c>
    </row>
    <row r="64" spans="1:158" ht="15.75" thickBot="1" x14ac:dyDescent="0.3">
      <c r="A64" s="16"/>
      <c r="B64" s="27"/>
      <c r="C64" s="89" t="str">
        <f>"TOTAL " &amp;" " &amp; B56 &amp; " " &amp; (C56)</f>
        <v>TOTAL  03.01. Compres i lloguers</v>
      </c>
      <c r="D64" s="90"/>
      <c r="E64" s="90"/>
      <c r="F64" s="91"/>
      <c r="G64" s="90"/>
      <c r="H64" s="90"/>
      <c r="I64" s="90"/>
      <c r="J64" s="92">
        <f>SUM(J57:J63)</f>
        <v>0</v>
      </c>
      <c r="K64" s="92">
        <f>SUM(K57:K63)</f>
        <v>0</v>
      </c>
      <c r="L64" s="92">
        <f>SUM(L57:L63)</f>
        <v>0</v>
      </c>
      <c r="M64" s="19">
        <f>SUM(M57:M63)</f>
        <v>0</v>
      </c>
      <c r="N64" s="19">
        <f>SUM(N57:N63)</f>
        <v>0</v>
      </c>
      <c r="O64" s="8"/>
      <c r="P64" s="19">
        <f>SUM(P57:P63)</f>
        <v>0</v>
      </c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1"/>
      <c r="AJ64" s="1"/>
      <c r="AK64" s="1"/>
      <c r="AL64" s="1"/>
      <c r="AM64" s="1"/>
      <c r="AN64" s="1"/>
      <c r="AO64" s="1"/>
      <c r="AP64" s="1"/>
      <c r="AQ64" s="1"/>
      <c r="FB64" s="19">
        <f>SUM(FB57:FB63)</f>
        <v>0</v>
      </c>
    </row>
    <row r="65" spans="1:158" x14ac:dyDescent="0.25">
      <c r="A65" s="8"/>
      <c r="B65" s="22" t="s">
        <v>0</v>
      </c>
      <c r="C65" s="29"/>
      <c r="D65" s="22"/>
      <c r="E65" s="30"/>
      <c r="F65" s="41"/>
      <c r="G65" s="30"/>
      <c r="H65" s="30"/>
      <c r="I65" s="30"/>
      <c r="J65" s="30"/>
      <c r="K65" s="30"/>
      <c r="L65" s="26"/>
      <c r="M65" s="26"/>
      <c r="N65" s="26"/>
      <c r="O65" s="22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1"/>
      <c r="AJ65" s="1"/>
      <c r="AK65" s="1"/>
      <c r="AL65" s="1"/>
      <c r="AM65" s="1"/>
      <c r="AN65" s="1"/>
      <c r="AO65" s="1"/>
      <c r="AP65" s="1"/>
      <c r="AQ65" s="1"/>
      <c r="FB65" s="30"/>
    </row>
    <row r="66" spans="1:158" x14ac:dyDescent="0.25">
      <c r="A66" s="8"/>
      <c r="B66" s="21" t="s">
        <v>9</v>
      </c>
      <c r="C66" s="16" t="s">
        <v>129</v>
      </c>
      <c r="D66" s="22"/>
      <c r="E66" s="30"/>
      <c r="F66" s="41"/>
      <c r="G66" s="30"/>
      <c r="H66" s="30"/>
      <c r="I66" s="30"/>
      <c r="J66" s="30"/>
      <c r="O66" s="22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1"/>
      <c r="AJ66" s="1"/>
      <c r="AK66" s="1"/>
      <c r="AL66" s="1"/>
      <c r="AM66" s="1"/>
      <c r="AN66" s="1"/>
      <c r="AO66" s="1"/>
      <c r="AP66" s="1"/>
      <c r="AQ66" s="1"/>
    </row>
    <row r="67" spans="1:158" x14ac:dyDescent="0.25">
      <c r="A67" s="16"/>
      <c r="B67" s="107" t="s">
        <v>11</v>
      </c>
      <c r="C67" s="238" t="s">
        <v>44</v>
      </c>
      <c r="D67" s="108"/>
      <c r="E67" s="110"/>
      <c r="F67" s="109"/>
      <c r="G67" s="108"/>
      <c r="H67" s="213"/>
      <c r="I67" s="110"/>
      <c r="J67" s="112"/>
      <c r="K67" s="111">
        <f>(IF(E67=0,1,E67)*IF(F67=0,1,F67)*I67 ) + J67*IF(E67=0,1,E67)*IF(F67=0,1,F67)</f>
        <v>0</v>
      </c>
      <c r="L67" s="112">
        <f>K67/Portada!$F$15</f>
        <v>0</v>
      </c>
      <c r="M67" s="139"/>
      <c r="N67" s="139"/>
      <c r="O67" s="8"/>
      <c r="P67" s="217">
        <f>J67*IF(E67=0,1,E67)*IF(F67=0,1,F67)</f>
        <v>0</v>
      </c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1"/>
      <c r="AJ67" s="1"/>
      <c r="AK67" s="1"/>
      <c r="AL67" s="1"/>
      <c r="AM67" s="1"/>
      <c r="AN67" s="1"/>
      <c r="AO67" s="1"/>
      <c r="AP67" s="1"/>
      <c r="AQ67" s="1"/>
      <c r="FB67" s="18">
        <f>(IF(E67=0,1,E67)*IF(F67=0,1,F67)*I67 ) + J67*IF(E67=0,1,E67)*IF(F67=0,1,F67)</f>
        <v>0</v>
      </c>
    </row>
    <row r="68" spans="1:158" x14ac:dyDescent="0.25">
      <c r="A68" s="16"/>
      <c r="B68" s="145" t="s">
        <v>4</v>
      </c>
      <c r="C68" s="157" t="s">
        <v>130</v>
      </c>
      <c r="D68" s="103"/>
      <c r="E68" s="104"/>
      <c r="F68" s="105"/>
      <c r="G68" s="103"/>
      <c r="H68" s="215"/>
      <c r="I68" s="104"/>
      <c r="J68" s="101"/>
      <c r="K68" s="100">
        <f>(IF(E68=0,1,E68)*IF(F68=0,1,F68)*I68 ) + J68*IF(E68=0,1,E68)*IF(F68=0,1,F68)</f>
        <v>0</v>
      </c>
      <c r="L68" s="101">
        <f>K68/Portada!$F$15</f>
        <v>0</v>
      </c>
      <c r="M68" s="139"/>
      <c r="N68" s="139"/>
      <c r="O68" s="8"/>
      <c r="P68" s="217">
        <f>J68*IF(E68=0,1,E68)*IF(F68=0,1,F68)</f>
        <v>0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1"/>
      <c r="AJ68" s="1"/>
      <c r="AK68" s="1"/>
      <c r="AL68" s="1"/>
      <c r="AM68" s="1"/>
      <c r="AN68" s="1"/>
      <c r="AO68" s="1"/>
      <c r="AP68" s="1"/>
      <c r="AQ68" s="1"/>
      <c r="FB68" s="18">
        <f>(IF(E68=0,1,E68)*IF(F68=0,1,F68)*I68 ) + J68*IF(E68=0,1,E68)*IF(F68=0,1,F68)</f>
        <v>0</v>
      </c>
    </row>
    <row r="69" spans="1:158" x14ac:dyDescent="0.25">
      <c r="A69" s="16"/>
      <c r="B69" s="96" t="s">
        <v>5</v>
      </c>
      <c r="C69" s="156" t="s">
        <v>46</v>
      </c>
      <c r="D69" s="97"/>
      <c r="E69" s="99"/>
      <c r="F69" s="98"/>
      <c r="G69" s="97"/>
      <c r="H69" s="216"/>
      <c r="I69" s="99"/>
      <c r="J69" s="101"/>
      <c r="K69" s="100">
        <f>(IF(E69=0,1,E69)*IF(F69=0,1,F69)*I69 ) + J69*IF(E69=0,1,E69)*IF(F69=0,1,F69)</f>
        <v>0</v>
      </c>
      <c r="L69" s="101">
        <f>K69/Portada!$F$15</f>
        <v>0</v>
      </c>
      <c r="M69" s="139"/>
      <c r="N69" s="139"/>
      <c r="O69" s="8"/>
      <c r="P69" s="217">
        <f>J69*IF(E69=0,1,E69)*IF(F69=0,1,F69)</f>
        <v>0</v>
      </c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1"/>
      <c r="AJ69" s="1"/>
      <c r="AK69" s="1"/>
      <c r="AL69" s="1"/>
      <c r="AM69" s="1"/>
      <c r="AN69" s="1"/>
      <c r="AO69" s="1"/>
      <c r="AP69" s="1"/>
      <c r="AQ69" s="1"/>
      <c r="FB69" s="18">
        <f>(IF(E69=0,1,E69)*IF(F69=0,1,F69)*I69 ) + J69*IF(E69=0,1,E69)*IF(F69=0,1,F69)</f>
        <v>0</v>
      </c>
    </row>
    <row r="70" spans="1:158" x14ac:dyDescent="0.25">
      <c r="A70" s="16"/>
      <c r="B70" s="145" t="s">
        <v>6</v>
      </c>
      <c r="C70" s="157" t="s">
        <v>131</v>
      </c>
      <c r="D70" s="103"/>
      <c r="E70" s="104"/>
      <c r="F70" s="105"/>
      <c r="G70" s="103"/>
      <c r="H70" s="215"/>
      <c r="I70" s="104"/>
      <c r="J70" s="101"/>
      <c r="K70" s="100">
        <f>(IF(E70=0,1,E70)*IF(F70=0,1,F70)*I70 ) + J70*IF(E70=0,1,E70)*IF(F70=0,1,F70)</f>
        <v>0</v>
      </c>
      <c r="L70" s="101">
        <f>K70/Portada!$F$15</f>
        <v>0</v>
      </c>
      <c r="M70" s="139"/>
      <c r="N70" s="139"/>
      <c r="O70" s="8"/>
      <c r="P70" s="217">
        <f>J70*IF(E70=0,1,E70)*IF(F70=0,1,F70)</f>
        <v>0</v>
      </c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1"/>
      <c r="AJ70" s="1"/>
      <c r="AK70" s="1"/>
      <c r="AL70" s="1"/>
      <c r="AM70" s="1"/>
      <c r="AN70" s="1"/>
      <c r="AO70" s="1"/>
      <c r="AP70" s="1"/>
      <c r="AQ70" s="1"/>
      <c r="FB70" s="18">
        <f>(IF(E70=0,1,E70)*IF(F70=0,1,F70)*I70 ) + J70*IF(E70=0,1,E70)*IF(F70=0,1,F70)</f>
        <v>0</v>
      </c>
    </row>
    <row r="71" spans="1:158" x14ac:dyDescent="0.25">
      <c r="A71" s="16"/>
      <c r="B71" s="115" t="s">
        <v>7</v>
      </c>
      <c r="C71" s="93"/>
      <c r="D71" s="97"/>
      <c r="E71" s="99"/>
      <c r="F71" s="98"/>
      <c r="G71" s="97"/>
      <c r="H71" s="216"/>
      <c r="I71" s="99"/>
      <c r="J71" s="101"/>
      <c r="K71" s="100">
        <f>(IF(E71=0,1,E71)*IF(F71=0,1,F71)*I71 ) + J71*IF(E71=0,1,E71)*IF(F71=0,1,F71)</f>
        <v>0</v>
      </c>
      <c r="L71" s="101">
        <f>K71/Portada!$F$15</f>
        <v>0</v>
      </c>
      <c r="M71" s="139"/>
      <c r="N71" s="139"/>
      <c r="O71" s="8"/>
      <c r="P71" s="217">
        <f>J71*IF(E71=0,1,E71)*IF(F71=0,1,F71)</f>
        <v>0</v>
      </c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1"/>
      <c r="AJ71" s="1"/>
      <c r="AK71" s="1"/>
      <c r="AL71" s="1"/>
      <c r="AM71" s="1"/>
      <c r="AN71" s="1"/>
      <c r="AO71" s="1"/>
      <c r="AP71" s="1"/>
      <c r="AQ71" s="1"/>
      <c r="FB71" s="18">
        <f>(IF(E71=0,1,E71)*IF(F71=0,1,F71)*I71 ) + J71*IF(E71=0,1,E71)*IF(F71=0,1,F71)</f>
        <v>0</v>
      </c>
    </row>
    <row r="72" spans="1:158" ht="15.75" thickBot="1" x14ac:dyDescent="0.3">
      <c r="A72" s="16"/>
      <c r="B72" s="27"/>
      <c r="C72" s="89" t="str">
        <f>"TOTAL " &amp;" " &amp; B66 &amp; " " &amp; (C66)</f>
        <v xml:space="preserve">TOTAL  03.02. Locomoció, àpats i allotjament  </v>
      </c>
      <c r="D72" s="90"/>
      <c r="E72" s="90"/>
      <c r="F72" s="91"/>
      <c r="G72" s="90"/>
      <c r="H72" s="90"/>
      <c r="I72" s="90"/>
      <c r="J72" s="92">
        <f>SUM(J67:J71)</f>
        <v>0</v>
      </c>
      <c r="K72" s="92">
        <f>SUM(K67:K71)</f>
        <v>0</v>
      </c>
      <c r="L72" s="92">
        <f>SUM(L67:L71)</f>
        <v>0</v>
      </c>
      <c r="M72" s="19">
        <f>SUM(M67:M71)</f>
        <v>0</v>
      </c>
      <c r="N72" s="19">
        <f>SUM(N67:N71)</f>
        <v>0</v>
      </c>
      <c r="O72" s="8"/>
      <c r="P72" s="19">
        <f>SUM(P67:P71)</f>
        <v>0</v>
      </c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1"/>
      <c r="AJ72" s="1"/>
      <c r="AK72" s="1"/>
      <c r="AL72" s="1"/>
      <c r="AM72" s="1"/>
      <c r="AN72" s="1"/>
      <c r="AO72" s="1"/>
      <c r="AP72" s="1"/>
      <c r="AQ72" s="1"/>
      <c r="FB72" s="19">
        <f>SUM(FB67:FB71)</f>
        <v>0</v>
      </c>
    </row>
    <row r="73" spans="1:158" x14ac:dyDescent="0.25">
      <c r="A73" s="8"/>
      <c r="B73" s="28"/>
      <c r="C73" s="42" t="s">
        <v>43</v>
      </c>
      <c r="D73" s="43" t="str">
        <f>C54</f>
        <v>CAPÍTOL 03.- Despeses de producció</v>
      </c>
      <c r="E73" s="23"/>
      <c r="F73" s="44"/>
      <c r="G73" s="23"/>
      <c r="H73" s="23"/>
      <c r="I73" s="23"/>
      <c r="J73" s="24">
        <f>(J64+J72)</f>
        <v>0</v>
      </c>
      <c r="K73" s="24">
        <f>(K64+K72)</f>
        <v>0</v>
      </c>
      <c r="L73" s="24">
        <f>(L64+L72)</f>
        <v>0</v>
      </c>
      <c r="M73" s="24">
        <f>(M64+M72)</f>
        <v>0</v>
      </c>
      <c r="N73" s="24">
        <f>(N64+N72)</f>
        <v>0</v>
      </c>
      <c r="O73" s="22"/>
      <c r="P73" s="24">
        <f>(P64+P72)</f>
        <v>0</v>
      </c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1"/>
      <c r="AJ73" s="1"/>
      <c r="AK73" s="1"/>
      <c r="AL73" s="1"/>
      <c r="AM73" s="1"/>
      <c r="AN73" s="1"/>
      <c r="AO73" s="1"/>
      <c r="AP73" s="1"/>
      <c r="AQ73" s="1"/>
      <c r="FB73" s="24">
        <f>(FB64+FB72)</f>
        <v>0</v>
      </c>
    </row>
    <row r="74" spans="1:158" x14ac:dyDescent="0.25">
      <c r="A74" s="16"/>
      <c r="O74" s="22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1"/>
      <c r="AJ74" s="1"/>
      <c r="AK74" s="1"/>
      <c r="AL74" s="1"/>
      <c r="AM74" s="1"/>
      <c r="AN74" s="1"/>
      <c r="AO74" s="1"/>
      <c r="AP74" s="1"/>
      <c r="AQ74" s="1"/>
    </row>
    <row r="75" spans="1:158" ht="18.75" x14ac:dyDescent="0.3">
      <c r="A75" s="8"/>
      <c r="B75" s="33"/>
      <c r="C75" s="25" t="s">
        <v>132</v>
      </c>
      <c r="D75" s="26"/>
      <c r="O75" s="22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1"/>
      <c r="AJ75" s="1"/>
      <c r="AK75" s="1"/>
      <c r="AL75" s="1"/>
      <c r="AM75" s="1"/>
      <c r="AN75" s="1"/>
      <c r="AO75" s="1"/>
      <c r="AP75" s="1"/>
      <c r="AQ75" s="1"/>
    </row>
    <row r="76" spans="1:158" x14ac:dyDescent="0.25">
      <c r="A76" s="8"/>
      <c r="B76" s="22" t="s">
        <v>0</v>
      </c>
      <c r="C76" s="2"/>
      <c r="O76" s="22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1"/>
      <c r="AJ76" s="1"/>
      <c r="AK76" s="1"/>
      <c r="AL76" s="1"/>
      <c r="AM76" s="1"/>
      <c r="AN76" s="1"/>
      <c r="AO76" s="1"/>
      <c r="AP76" s="1"/>
      <c r="AQ76" s="1"/>
    </row>
    <row r="77" spans="1:158" x14ac:dyDescent="0.25">
      <c r="A77" s="8"/>
      <c r="B77" s="21" t="s">
        <v>133</v>
      </c>
      <c r="C77" s="16" t="s">
        <v>134</v>
      </c>
      <c r="O77" s="22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1"/>
      <c r="AJ77" s="1"/>
      <c r="AK77" s="1"/>
      <c r="AL77" s="1"/>
      <c r="AM77" s="1"/>
      <c r="AN77" s="1"/>
      <c r="AO77" s="1"/>
      <c r="AP77" s="1"/>
      <c r="AQ77" s="1"/>
    </row>
    <row r="78" spans="1:158" x14ac:dyDescent="0.25">
      <c r="A78" s="16"/>
      <c r="B78" s="107" t="s">
        <v>135</v>
      </c>
      <c r="C78" s="107" t="s">
        <v>137</v>
      </c>
      <c r="D78" s="108"/>
      <c r="E78" s="110"/>
      <c r="F78" s="109"/>
      <c r="G78" s="108"/>
      <c r="H78" s="213"/>
      <c r="I78" s="110"/>
      <c r="J78" s="112"/>
      <c r="K78" s="111">
        <f t="shared" ref="K78:K85" si="11">(IF(E78=0,1,E78)*IF(F78=0,1,F78)*I78 ) + J78*IF(E78=0,1,E78)*IF(F78=0,1,F78)</f>
        <v>0</v>
      </c>
      <c r="L78" s="112">
        <f>K78/Portada!$F$15</f>
        <v>0</v>
      </c>
      <c r="M78" s="139"/>
      <c r="N78" s="139"/>
      <c r="O78" s="8"/>
      <c r="P78" s="217">
        <f t="shared" ref="P78:P83" si="12">J78*IF(E78=0,1,E78)*IF(F78=0,1,F78)</f>
        <v>0</v>
      </c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1"/>
      <c r="AJ78" s="1"/>
      <c r="AK78" s="1"/>
      <c r="AL78" s="1"/>
      <c r="AM78" s="1"/>
      <c r="AN78" s="1"/>
      <c r="AO78" s="1"/>
      <c r="AP78" s="1"/>
      <c r="AQ78" s="1"/>
      <c r="FB78" s="18">
        <f t="shared" ref="FB78:FB83" si="13">(IF(E78=0,1,E78)*IF(F78=0,1,F78)*I78 ) + J78*IF(E78=0,1,E78)*IF(F78=0,1,F78)</f>
        <v>0</v>
      </c>
    </row>
    <row r="79" spans="1:158" x14ac:dyDescent="0.25">
      <c r="A79" s="16"/>
      <c r="B79" s="114" t="s">
        <v>136</v>
      </c>
      <c r="C79" s="145" t="s">
        <v>138</v>
      </c>
      <c r="D79" s="103"/>
      <c r="E79" s="104"/>
      <c r="F79" s="105"/>
      <c r="G79" s="103"/>
      <c r="H79" s="215"/>
      <c r="I79" s="104"/>
      <c r="J79" s="101"/>
      <c r="K79" s="100">
        <f t="shared" si="11"/>
        <v>0</v>
      </c>
      <c r="L79" s="101">
        <f>K79/Portada!$F$15</f>
        <v>0</v>
      </c>
      <c r="M79" s="139"/>
      <c r="N79" s="139"/>
      <c r="O79" s="8"/>
      <c r="P79" s="217">
        <f t="shared" si="12"/>
        <v>0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1"/>
      <c r="AJ79" s="1"/>
      <c r="AK79" s="1"/>
      <c r="AL79" s="1"/>
      <c r="AM79" s="1"/>
      <c r="AN79" s="1"/>
      <c r="AO79" s="1"/>
      <c r="AP79" s="1"/>
      <c r="AQ79" s="1"/>
      <c r="FB79" s="18">
        <f t="shared" si="13"/>
        <v>0</v>
      </c>
    </row>
    <row r="80" spans="1:158" x14ac:dyDescent="0.25">
      <c r="A80" s="16"/>
      <c r="B80" s="96" t="s">
        <v>142</v>
      </c>
      <c r="C80" s="96" t="s">
        <v>139</v>
      </c>
      <c r="D80" s="97"/>
      <c r="E80" s="99"/>
      <c r="F80" s="98"/>
      <c r="G80" s="97"/>
      <c r="H80" s="216"/>
      <c r="I80" s="99"/>
      <c r="J80" s="101"/>
      <c r="K80" s="100">
        <f t="shared" si="11"/>
        <v>0</v>
      </c>
      <c r="L80" s="101">
        <f>K80/Portada!$F$15</f>
        <v>0</v>
      </c>
      <c r="M80" s="139"/>
      <c r="N80" s="139"/>
      <c r="O80" s="8"/>
      <c r="P80" s="217">
        <f t="shared" si="12"/>
        <v>0</v>
      </c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1"/>
      <c r="AJ80" s="1"/>
      <c r="AK80" s="1"/>
      <c r="AL80" s="1"/>
      <c r="AM80" s="1"/>
      <c r="AN80" s="1"/>
      <c r="AO80" s="1"/>
      <c r="AP80" s="1"/>
      <c r="AQ80" s="1"/>
      <c r="FB80" s="18">
        <f t="shared" si="13"/>
        <v>0</v>
      </c>
    </row>
    <row r="81" spans="1:158" x14ac:dyDescent="0.25">
      <c r="A81" s="16"/>
      <c r="B81" s="114" t="s">
        <v>143</v>
      </c>
      <c r="C81" s="114" t="s">
        <v>140</v>
      </c>
      <c r="D81" s="103"/>
      <c r="E81" s="104"/>
      <c r="F81" s="105"/>
      <c r="G81" s="103"/>
      <c r="H81" s="215"/>
      <c r="I81" s="104"/>
      <c r="J81" s="101"/>
      <c r="K81" s="100">
        <f t="shared" si="11"/>
        <v>0</v>
      </c>
      <c r="L81" s="101">
        <f>K81/Portada!$F$15</f>
        <v>0</v>
      </c>
      <c r="M81" s="139"/>
      <c r="N81" s="139"/>
      <c r="O81" s="8"/>
      <c r="P81" s="217">
        <f t="shared" si="12"/>
        <v>0</v>
      </c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1"/>
      <c r="AJ81" s="1"/>
      <c r="AK81" s="1"/>
      <c r="AL81" s="1"/>
      <c r="AM81" s="1"/>
      <c r="AN81" s="1"/>
      <c r="AO81" s="1"/>
      <c r="AP81" s="1"/>
      <c r="AQ81" s="1"/>
      <c r="FB81" s="18">
        <f t="shared" si="13"/>
        <v>0</v>
      </c>
    </row>
    <row r="82" spans="1:158" x14ac:dyDescent="0.25">
      <c r="A82" s="16"/>
      <c r="B82" s="96" t="s">
        <v>144</v>
      </c>
      <c r="C82" s="96" t="s">
        <v>205</v>
      </c>
      <c r="D82" s="97"/>
      <c r="E82" s="99"/>
      <c r="F82" s="98"/>
      <c r="G82" s="97"/>
      <c r="H82" s="216"/>
      <c r="I82" s="99"/>
      <c r="J82" s="101"/>
      <c r="K82" s="100">
        <f t="shared" si="11"/>
        <v>0</v>
      </c>
      <c r="L82" s="101">
        <f>K82/Portada!$F$15</f>
        <v>0</v>
      </c>
      <c r="M82" s="139"/>
      <c r="N82" s="139"/>
      <c r="O82" s="8"/>
      <c r="P82" s="217">
        <f t="shared" si="12"/>
        <v>0</v>
      </c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1"/>
      <c r="AJ82" s="1"/>
      <c r="AK82" s="1"/>
      <c r="AL82" s="1"/>
      <c r="AM82" s="1"/>
      <c r="AN82" s="1"/>
      <c r="AO82" s="1"/>
      <c r="AP82" s="1"/>
      <c r="AQ82" s="1"/>
      <c r="FB82" s="18">
        <f t="shared" si="13"/>
        <v>0</v>
      </c>
    </row>
    <row r="83" spans="1:158" x14ac:dyDescent="0.25">
      <c r="A83" s="16"/>
      <c r="B83" s="114" t="s">
        <v>204</v>
      </c>
      <c r="C83" s="114" t="s">
        <v>206</v>
      </c>
      <c r="D83" s="103"/>
      <c r="E83" s="104"/>
      <c r="F83" s="105"/>
      <c r="G83" s="103"/>
      <c r="H83" s="215"/>
      <c r="I83" s="104"/>
      <c r="J83" s="101"/>
      <c r="K83" s="100">
        <f t="shared" si="11"/>
        <v>0</v>
      </c>
      <c r="L83" s="101">
        <f>K83/Portada!$F$15</f>
        <v>0</v>
      </c>
      <c r="M83" s="139"/>
      <c r="N83" s="139"/>
      <c r="O83" s="8"/>
      <c r="P83" s="217">
        <f t="shared" si="12"/>
        <v>0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1"/>
      <c r="AJ83" s="1"/>
      <c r="AK83" s="1"/>
      <c r="AL83" s="1"/>
      <c r="AM83" s="1"/>
      <c r="AN83" s="1"/>
      <c r="AO83" s="1"/>
      <c r="AP83" s="1"/>
      <c r="AQ83" s="1"/>
      <c r="FB83" s="18">
        <f t="shared" si="13"/>
        <v>0</v>
      </c>
    </row>
    <row r="84" spans="1:158" x14ac:dyDescent="0.25">
      <c r="A84" s="16"/>
      <c r="B84" s="96" t="s">
        <v>246</v>
      </c>
      <c r="C84" s="93"/>
      <c r="D84" s="97"/>
      <c r="E84" s="99"/>
      <c r="F84" s="98"/>
      <c r="G84" s="97"/>
      <c r="H84" s="216"/>
      <c r="I84" s="99"/>
      <c r="J84" s="101"/>
      <c r="K84" s="100">
        <f t="shared" si="11"/>
        <v>0</v>
      </c>
      <c r="L84" s="101">
        <f>K84/Portada!$F$15</f>
        <v>0</v>
      </c>
      <c r="M84" s="139"/>
      <c r="N84" s="139"/>
      <c r="O84" s="8"/>
      <c r="P84" s="217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1"/>
      <c r="AJ84" s="1"/>
      <c r="AK84" s="1"/>
      <c r="AL84" s="1"/>
      <c r="AM84" s="1"/>
      <c r="AN84" s="1"/>
      <c r="AO84" s="1"/>
      <c r="AP84" s="1"/>
      <c r="AQ84" s="1"/>
      <c r="FB84" s="18"/>
    </row>
    <row r="85" spans="1:158" x14ac:dyDescent="0.25">
      <c r="A85" s="16"/>
      <c r="B85" s="116" t="s">
        <v>247</v>
      </c>
      <c r="C85" s="93"/>
      <c r="D85" s="103"/>
      <c r="E85" s="104"/>
      <c r="F85" s="105"/>
      <c r="G85" s="103"/>
      <c r="H85" s="215"/>
      <c r="I85" s="104"/>
      <c r="J85" s="101"/>
      <c r="K85" s="100">
        <f t="shared" si="11"/>
        <v>0</v>
      </c>
      <c r="L85" s="101">
        <f>K85/Portada!$F$15</f>
        <v>0</v>
      </c>
      <c r="M85" s="139"/>
      <c r="N85" s="139"/>
      <c r="O85" s="8"/>
      <c r="P85" s="217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1"/>
      <c r="AJ85" s="1"/>
      <c r="AK85" s="1"/>
      <c r="AL85" s="1"/>
      <c r="AM85" s="1"/>
      <c r="AN85" s="1"/>
      <c r="AO85" s="1"/>
      <c r="AP85" s="1"/>
      <c r="AQ85" s="1"/>
      <c r="FB85" s="18"/>
    </row>
    <row r="86" spans="1:158" ht="15.75" thickBot="1" x14ac:dyDescent="0.3">
      <c r="A86" s="16"/>
      <c r="B86" s="27"/>
      <c r="C86" s="89" t="str">
        <f>"TOTAL " &amp;" " &amp; B77 &amp; " " &amp; (C77)</f>
        <v>TOTAL  04.01. Altres</v>
      </c>
      <c r="D86" s="90"/>
      <c r="E86" s="90"/>
      <c r="F86" s="91"/>
      <c r="G86" s="90"/>
      <c r="H86" s="90"/>
      <c r="I86" s="90"/>
      <c r="J86" s="92">
        <f>SUM(J78:J85)</f>
        <v>0</v>
      </c>
      <c r="K86" s="92">
        <f>SUM(K78:K85)</f>
        <v>0</v>
      </c>
      <c r="L86" s="92">
        <f>SUM(L78:L85)</f>
        <v>0</v>
      </c>
      <c r="M86" s="19">
        <f>SUM(M78:M83)</f>
        <v>0</v>
      </c>
      <c r="N86" s="19">
        <f>SUM(N78:N83)</f>
        <v>0</v>
      </c>
      <c r="O86" s="8"/>
      <c r="P86" s="19">
        <f>SUM(P78:P83)</f>
        <v>0</v>
      </c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1"/>
      <c r="AJ86" s="1"/>
      <c r="AK86" s="1"/>
      <c r="AL86" s="1"/>
      <c r="AM86" s="1"/>
      <c r="AN86" s="1"/>
      <c r="AO86" s="1"/>
      <c r="AP86" s="1"/>
      <c r="AQ86" s="1"/>
      <c r="FB86" s="19">
        <f>SUM(FB78:FB83)</f>
        <v>0</v>
      </c>
    </row>
    <row r="87" spans="1:158" x14ac:dyDescent="0.25">
      <c r="A87" s="16"/>
      <c r="B87" s="28"/>
      <c r="C87" s="42" t="s">
        <v>43</v>
      </c>
      <c r="D87" s="43" t="str">
        <f>C75</f>
        <v>CAPÍTOL 04.- Altres</v>
      </c>
      <c r="E87" s="23"/>
      <c r="F87" s="44"/>
      <c r="G87" s="23"/>
      <c r="H87" s="23"/>
      <c r="I87" s="23"/>
      <c r="J87" s="24">
        <f>(J86)</f>
        <v>0</v>
      </c>
      <c r="K87" s="24">
        <f>(K86)</f>
        <v>0</v>
      </c>
      <c r="L87" s="24">
        <f>(L86)</f>
        <v>0</v>
      </c>
      <c r="M87" s="24">
        <f>(M86)</f>
        <v>0</v>
      </c>
      <c r="N87" s="24">
        <f>(N86)</f>
        <v>0</v>
      </c>
      <c r="O87" s="22"/>
      <c r="P87" s="24">
        <f>(P86)</f>
        <v>0</v>
      </c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1"/>
      <c r="AJ87" s="1"/>
      <c r="AK87" s="1"/>
      <c r="AL87" s="1"/>
      <c r="AM87" s="1"/>
      <c r="AN87" s="1"/>
      <c r="AO87" s="1"/>
      <c r="AP87" s="1"/>
      <c r="AQ87" s="1"/>
      <c r="FB87" s="24">
        <f>(FB86)</f>
        <v>0</v>
      </c>
    </row>
    <row r="88" spans="1:158" x14ac:dyDescent="0.25">
      <c r="A88" s="8"/>
      <c r="O88" s="22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1"/>
      <c r="AJ88" s="1"/>
      <c r="AK88" s="1"/>
      <c r="AL88" s="1"/>
      <c r="AM88" s="1"/>
      <c r="AN88" s="1"/>
      <c r="AO88" s="1"/>
      <c r="AP88" s="1"/>
      <c r="AQ88" s="1"/>
    </row>
    <row r="89" spans="1:158" ht="18.75" x14ac:dyDescent="0.3">
      <c r="A89" s="8"/>
      <c r="B89" s="33"/>
      <c r="C89" s="25" t="s">
        <v>207</v>
      </c>
      <c r="O89" s="22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1"/>
      <c r="AJ89" s="1"/>
      <c r="AK89" s="1"/>
      <c r="AL89" s="1"/>
      <c r="AM89" s="1"/>
      <c r="AN89" s="1"/>
      <c r="AO89" s="1"/>
      <c r="AP89" s="1"/>
      <c r="AQ89" s="1"/>
    </row>
    <row r="90" spans="1:158" x14ac:dyDescent="0.25">
      <c r="A90" s="8"/>
      <c r="B90" s="22" t="s">
        <v>0</v>
      </c>
      <c r="C90" s="1"/>
      <c r="O90" s="22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1"/>
      <c r="AJ90" s="1"/>
      <c r="AK90" s="1"/>
      <c r="AL90" s="1"/>
      <c r="AM90" s="1"/>
      <c r="AN90" s="1"/>
      <c r="AO90" s="1"/>
      <c r="AP90" s="1"/>
      <c r="AQ90" s="1"/>
    </row>
    <row r="91" spans="1:158" x14ac:dyDescent="0.25">
      <c r="A91" s="8"/>
      <c r="B91" s="21" t="s">
        <v>145</v>
      </c>
      <c r="C91" s="16" t="s">
        <v>221</v>
      </c>
      <c r="O91" s="22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1"/>
      <c r="AJ91" s="1"/>
      <c r="AK91" s="1"/>
      <c r="AL91" s="1"/>
      <c r="AM91" s="1"/>
      <c r="AN91" s="1"/>
      <c r="AO91" s="1"/>
      <c r="AP91" s="1"/>
      <c r="AQ91" s="1"/>
    </row>
    <row r="92" spans="1:158" x14ac:dyDescent="0.25">
      <c r="A92" s="16"/>
      <c r="B92" s="242" t="s">
        <v>146</v>
      </c>
      <c r="C92" s="243" t="s">
        <v>208</v>
      </c>
      <c r="D92" s="108"/>
      <c r="E92" s="110"/>
      <c r="F92" s="109"/>
      <c r="G92" s="108"/>
      <c r="H92" s="213"/>
      <c r="I92" s="110"/>
      <c r="J92" s="112"/>
      <c r="K92" s="111">
        <f>(IF(E92=0,1,E92)*IF(F92=0,1,F92)*I92 ) + J92*IF(E92=0,1,E92)*IF(F92=0,1,F92)</f>
        <v>0</v>
      </c>
      <c r="L92" s="112">
        <f>K92/Portada!$F$15</f>
        <v>0</v>
      </c>
      <c r="M92" s="139"/>
      <c r="N92" s="139"/>
      <c r="O92" s="8"/>
      <c r="P92" s="217">
        <f>J92*IF(E92=0,1,E92)*IF(F92=0,1,F92)</f>
        <v>0</v>
      </c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1"/>
      <c r="AJ92" s="1"/>
      <c r="AK92" s="1"/>
      <c r="AL92" s="1"/>
      <c r="AM92" s="1"/>
      <c r="AN92" s="1"/>
      <c r="AO92" s="1"/>
      <c r="AP92" s="1"/>
      <c r="AQ92" s="1"/>
      <c r="FB92" s="18">
        <f>(IF(E92=0,1,E92)*IF(F92=0,1,F92)*I92 ) + J92*IF(E92=0,1,E92)*IF(F92=0,1,F92)</f>
        <v>0</v>
      </c>
    </row>
    <row r="93" spans="1:158" x14ac:dyDescent="0.25">
      <c r="A93" s="16"/>
      <c r="B93" s="151" t="s">
        <v>147</v>
      </c>
      <c r="C93" s="116" t="s">
        <v>209</v>
      </c>
      <c r="D93" s="146"/>
      <c r="E93" s="147"/>
      <c r="F93" s="148"/>
      <c r="G93" s="146"/>
      <c r="H93" s="214"/>
      <c r="I93" s="147"/>
      <c r="J93" s="101"/>
      <c r="K93" s="100">
        <f>(IF(E93=0,1,E93)*IF(F93=0,1,F93)*I93 ) + J93*IF(E93=0,1,E93)*IF(F93=0,1,F93)</f>
        <v>0</v>
      </c>
      <c r="L93" s="101">
        <f>K93/Portada!$F$15</f>
        <v>0</v>
      </c>
      <c r="M93" s="139"/>
      <c r="N93" s="139"/>
      <c r="O93" s="8"/>
      <c r="P93" s="217">
        <f>J93*IF(E93=0,1,E93)*IF(F93=0,1,F93)</f>
        <v>0</v>
      </c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1"/>
      <c r="AJ93" s="1"/>
      <c r="AK93" s="1"/>
      <c r="AL93" s="1"/>
      <c r="AM93" s="1"/>
      <c r="AN93" s="1"/>
      <c r="AO93" s="1"/>
      <c r="AP93" s="1"/>
      <c r="AQ93" s="1"/>
      <c r="FB93" s="18">
        <f>(IF(E93=0,1,E93)*IF(F93=0,1,F93)*I93 ) + J93*IF(E93=0,1,E93)*IF(F93=0,1,F93)</f>
        <v>0</v>
      </c>
    </row>
    <row r="94" spans="1:158" ht="15.75" thickBot="1" x14ac:dyDescent="0.3">
      <c r="A94" s="16"/>
      <c r="B94" s="28"/>
      <c r="C94" s="89" t="str">
        <f>"TOTAL " &amp;" " &amp; B91 &amp; " " &amp; (C91)</f>
        <v>TOTAL  05.01. Despeses generals de promoció</v>
      </c>
      <c r="D94" s="90"/>
      <c r="E94" s="90"/>
      <c r="F94" s="91"/>
      <c r="G94" s="90"/>
      <c r="H94" s="90"/>
      <c r="I94" s="90"/>
      <c r="J94" s="92">
        <f>SUM(J92:J93)</f>
        <v>0</v>
      </c>
      <c r="K94" s="92">
        <f>SUM(K92:K93)</f>
        <v>0</v>
      </c>
      <c r="L94" s="92">
        <f>SUM(L92:L93)</f>
        <v>0</v>
      </c>
      <c r="M94" s="19">
        <f>SUM(M92:M93)</f>
        <v>0</v>
      </c>
      <c r="N94" s="19">
        <f>SUM(N92:N93)</f>
        <v>0</v>
      </c>
      <c r="O94" s="8"/>
      <c r="P94" s="19">
        <f>SUM(P92:P93)</f>
        <v>0</v>
      </c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1"/>
      <c r="AJ94" s="1"/>
      <c r="AK94" s="1"/>
      <c r="AL94" s="1"/>
      <c r="AM94" s="1"/>
      <c r="AN94" s="1"/>
      <c r="AO94" s="1"/>
      <c r="AP94" s="1"/>
      <c r="AQ94" s="1"/>
      <c r="FB94" s="19">
        <f>SUM(FB92:FB93)</f>
        <v>0</v>
      </c>
    </row>
    <row r="95" spans="1:158" x14ac:dyDescent="0.25">
      <c r="A95" s="16"/>
      <c r="B95" s="28"/>
      <c r="C95" s="42" t="s">
        <v>43</v>
      </c>
      <c r="D95" s="43" t="str">
        <f>C89</f>
        <v>CAPÍTOL  05.- Cost de promoció</v>
      </c>
      <c r="E95" s="23"/>
      <c r="F95" s="44"/>
      <c r="G95" s="23"/>
      <c r="H95" s="23"/>
      <c r="I95" s="23"/>
      <c r="J95" s="24">
        <f>(J94)</f>
        <v>0</v>
      </c>
      <c r="K95" s="24">
        <f>(K94)</f>
        <v>0</v>
      </c>
      <c r="L95" s="24">
        <f>(L94)</f>
        <v>0</v>
      </c>
      <c r="M95" s="24">
        <f>(M94)</f>
        <v>0</v>
      </c>
      <c r="N95" s="24">
        <f>(N94)</f>
        <v>0</v>
      </c>
      <c r="O95" s="22"/>
      <c r="P95" s="24">
        <f>(P94)</f>
        <v>0</v>
      </c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1"/>
      <c r="AJ95" s="1"/>
      <c r="AK95" s="1"/>
      <c r="AL95" s="1"/>
      <c r="AM95" s="1"/>
      <c r="AN95" s="1"/>
      <c r="AO95" s="1"/>
      <c r="AP95" s="1"/>
      <c r="AQ95" s="1"/>
      <c r="FB95" s="24">
        <f>(FB94)</f>
        <v>0</v>
      </c>
    </row>
    <row r="96" spans="1:158" x14ac:dyDescent="0.25">
      <c r="A96" s="16"/>
      <c r="O96" s="22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1"/>
      <c r="AJ96" s="1"/>
      <c r="AK96" s="1"/>
      <c r="AL96" s="1"/>
      <c r="AM96" s="1"/>
      <c r="AN96" s="1"/>
      <c r="AO96" s="1"/>
      <c r="AP96" s="1"/>
      <c r="AQ96" s="1"/>
    </row>
    <row r="97" spans="1:158" ht="18.75" x14ac:dyDescent="0.3">
      <c r="A97" s="8"/>
      <c r="B97" s="33"/>
      <c r="C97" s="25" t="s">
        <v>148</v>
      </c>
      <c r="O97" s="22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</row>
    <row r="98" spans="1:158" x14ac:dyDescent="0.25">
      <c r="A98" s="8"/>
      <c r="B98" s="22" t="s">
        <v>0</v>
      </c>
      <c r="C98" s="2"/>
      <c r="O98" s="22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1"/>
      <c r="AJ98" s="1"/>
      <c r="AK98" s="1"/>
      <c r="AL98" s="1"/>
      <c r="AM98" s="1"/>
      <c r="AN98" s="1"/>
      <c r="AO98" s="1"/>
      <c r="AP98" s="1"/>
      <c r="AQ98" s="1"/>
    </row>
    <row r="99" spans="1:158" x14ac:dyDescent="0.25">
      <c r="A99" s="8"/>
      <c r="B99" s="21" t="s">
        <v>149</v>
      </c>
      <c r="C99" s="16" t="s">
        <v>234</v>
      </c>
      <c r="O99" s="22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1"/>
      <c r="AJ99" s="1"/>
      <c r="AK99" s="1"/>
      <c r="AL99" s="1"/>
      <c r="AM99" s="1"/>
      <c r="AN99" s="1"/>
      <c r="AO99" s="1"/>
      <c r="AP99" s="1"/>
      <c r="AQ99" s="1"/>
    </row>
    <row r="100" spans="1:158" x14ac:dyDescent="0.25">
      <c r="A100" s="16"/>
      <c r="B100" s="107" t="s">
        <v>151</v>
      </c>
      <c r="C100" s="107" t="s">
        <v>150</v>
      </c>
      <c r="D100" s="108"/>
      <c r="E100" s="110"/>
      <c r="F100" s="109"/>
      <c r="G100" s="108"/>
      <c r="H100" s="213"/>
      <c r="I100" s="110"/>
      <c r="J100" s="112"/>
      <c r="K100" s="111">
        <f t="shared" ref="K100:K106" si="14">(IF(E100=0,1,E100)*IF(F100=0,1,F100)*I100 ) + J100*IF(E100=0,1,E100)*IF(F100=0,1,F100)</f>
        <v>0</v>
      </c>
      <c r="L100" s="112">
        <f>K100/Portada!$F$15</f>
        <v>0</v>
      </c>
      <c r="M100" s="139"/>
      <c r="N100" s="139"/>
      <c r="O100" s="8"/>
      <c r="P100" s="217">
        <f t="shared" ref="P100:P106" si="15">J100*IF(E100=0,1,E100)*IF(F100=0,1,F100)</f>
        <v>0</v>
      </c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1"/>
      <c r="AJ100" s="1"/>
      <c r="AK100" s="1"/>
      <c r="AL100" s="1"/>
      <c r="AM100" s="1"/>
      <c r="AN100" s="1"/>
      <c r="AO100" s="1"/>
      <c r="AP100" s="1"/>
      <c r="AQ100" s="1"/>
      <c r="FB100" s="18">
        <f t="shared" ref="FB100:FB106" si="16">(IF(E100=0,1,E100)*IF(F100=0,1,F100)*I100 ) + J100*IF(E100=0,1,E100)*IF(F100=0,1,F100)</f>
        <v>0</v>
      </c>
    </row>
    <row r="101" spans="1:158" x14ac:dyDescent="0.25">
      <c r="B101" s="114" t="s">
        <v>152</v>
      </c>
      <c r="C101" s="114" t="s">
        <v>12</v>
      </c>
      <c r="D101" s="103"/>
      <c r="E101" s="104"/>
      <c r="F101" s="105"/>
      <c r="G101" s="103"/>
      <c r="H101" s="215"/>
      <c r="I101" s="104"/>
      <c r="J101" s="101"/>
      <c r="K101" s="100">
        <f t="shared" si="14"/>
        <v>0</v>
      </c>
      <c r="L101" s="101">
        <f>K101/Portada!$F$15</f>
        <v>0</v>
      </c>
      <c r="M101" s="139"/>
      <c r="N101" s="139"/>
      <c r="O101" s="8"/>
      <c r="P101" s="217">
        <f t="shared" si="15"/>
        <v>0</v>
      </c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1"/>
      <c r="AJ101" s="1"/>
      <c r="AK101" s="1"/>
      <c r="AL101" s="1"/>
      <c r="AM101" s="1"/>
      <c r="AN101" s="1"/>
      <c r="AO101" s="1"/>
      <c r="AP101" s="1"/>
      <c r="AQ101" s="1"/>
      <c r="FB101" s="18">
        <f t="shared" si="16"/>
        <v>0</v>
      </c>
    </row>
    <row r="102" spans="1:158" x14ac:dyDescent="0.25">
      <c r="A102" s="16"/>
      <c r="B102" s="96" t="s">
        <v>153</v>
      </c>
      <c r="C102" s="96" t="s">
        <v>88</v>
      </c>
      <c r="D102" s="97"/>
      <c r="E102" s="99"/>
      <c r="F102" s="98"/>
      <c r="G102" s="97"/>
      <c r="H102" s="216"/>
      <c r="I102" s="99"/>
      <c r="J102" s="101"/>
      <c r="K102" s="100">
        <f t="shared" si="14"/>
        <v>0</v>
      </c>
      <c r="L102" s="101">
        <f>K102/Portada!$F$15</f>
        <v>0</v>
      </c>
      <c r="M102" s="139"/>
      <c r="N102" s="139"/>
      <c r="O102" s="8"/>
      <c r="P102" s="217">
        <f t="shared" si="15"/>
        <v>0</v>
      </c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1"/>
      <c r="AJ102" s="1"/>
      <c r="AK102" s="1"/>
      <c r="AL102" s="1"/>
      <c r="AM102" s="1"/>
      <c r="AN102" s="1"/>
      <c r="AO102" s="1"/>
      <c r="AP102" s="1"/>
      <c r="AQ102" s="1"/>
      <c r="FB102" s="18">
        <f t="shared" si="16"/>
        <v>0</v>
      </c>
    </row>
    <row r="103" spans="1:158" x14ac:dyDescent="0.25">
      <c r="A103" s="16"/>
      <c r="B103" s="145" t="s">
        <v>155</v>
      </c>
      <c r="C103" s="114" t="s">
        <v>154</v>
      </c>
      <c r="D103" s="146"/>
      <c r="E103" s="147"/>
      <c r="F103" s="148"/>
      <c r="G103" s="146"/>
      <c r="H103" s="214"/>
      <c r="I103" s="147"/>
      <c r="J103" s="101"/>
      <c r="K103" s="100">
        <f t="shared" si="14"/>
        <v>0</v>
      </c>
      <c r="L103" s="101">
        <f>K103/Portada!$F$15</f>
        <v>0</v>
      </c>
      <c r="M103" s="139"/>
      <c r="N103" s="139"/>
      <c r="O103" s="8"/>
      <c r="P103" s="217">
        <f t="shared" si="15"/>
        <v>0</v>
      </c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1"/>
      <c r="AJ103" s="1"/>
      <c r="AK103" s="1"/>
      <c r="AL103" s="1"/>
      <c r="AM103" s="1"/>
      <c r="AN103" s="1"/>
      <c r="AO103" s="1"/>
      <c r="AP103" s="1"/>
      <c r="AQ103" s="1"/>
      <c r="FB103" s="18">
        <f t="shared" si="16"/>
        <v>0</v>
      </c>
    </row>
    <row r="104" spans="1:158" x14ac:dyDescent="0.25">
      <c r="A104" s="16"/>
      <c r="B104" s="96" t="s">
        <v>156</v>
      </c>
      <c r="C104" s="96" t="s">
        <v>238</v>
      </c>
      <c r="D104" s="97"/>
      <c r="E104" s="99"/>
      <c r="F104" s="98"/>
      <c r="G104" s="97"/>
      <c r="H104" s="216"/>
      <c r="I104" s="99"/>
      <c r="J104" s="101"/>
      <c r="K104" s="100">
        <f t="shared" si="14"/>
        <v>0</v>
      </c>
      <c r="L104" s="101">
        <f>K104/Portada!$F$15</f>
        <v>0</v>
      </c>
      <c r="M104" s="139"/>
      <c r="N104" s="139"/>
      <c r="O104" s="8"/>
      <c r="P104" s="217">
        <f t="shared" si="15"/>
        <v>0</v>
      </c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1"/>
      <c r="AJ104" s="1"/>
      <c r="AK104" s="1"/>
      <c r="AL104" s="1"/>
      <c r="AM104" s="1"/>
      <c r="AN104" s="1"/>
      <c r="AO104" s="1"/>
      <c r="AP104" s="1"/>
      <c r="AQ104" s="1"/>
      <c r="FB104" s="18">
        <f t="shared" si="16"/>
        <v>0</v>
      </c>
    </row>
    <row r="105" spans="1:158" x14ac:dyDescent="0.25">
      <c r="A105" s="16"/>
      <c r="B105" s="145" t="s">
        <v>157</v>
      </c>
      <c r="C105" s="93"/>
      <c r="D105" s="146"/>
      <c r="E105" s="147"/>
      <c r="F105" s="148"/>
      <c r="G105" s="146"/>
      <c r="H105" s="214"/>
      <c r="I105" s="147"/>
      <c r="J105" s="101"/>
      <c r="K105" s="100">
        <f t="shared" si="14"/>
        <v>0</v>
      </c>
      <c r="L105" s="101">
        <f>K105/Portada!$F$15</f>
        <v>0</v>
      </c>
      <c r="M105" s="139"/>
      <c r="N105" s="139"/>
      <c r="O105" s="8"/>
      <c r="P105" s="217">
        <f t="shared" si="15"/>
        <v>0</v>
      </c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1"/>
      <c r="AJ105" s="1"/>
      <c r="AK105" s="1"/>
      <c r="AL105" s="1"/>
      <c r="AM105" s="1"/>
      <c r="AN105" s="1"/>
      <c r="AO105" s="1"/>
      <c r="AP105" s="1"/>
      <c r="AQ105" s="1"/>
      <c r="FB105" s="18">
        <f t="shared" si="16"/>
        <v>0</v>
      </c>
    </row>
    <row r="106" spans="1:158" x14ac:dyDescent="0.25">
      <c r="A106" s="16"/>
      <c r="B106" s="115" t="s">
        <v>158</v>
      </c>
      <c r="C106" s="93"/>
      <c r="D106" s="97"/>
      <c r="E106" s="99"/>
      <c r="F106" s="98"/>
      <c r="G106" s="97"/>
      <c r="H106" s="216"/>
      <c r="I106" s="99"/>
      <c r="J106" s="101"/>
      <c r="K106" s="100">
        <f t="shared" si="14"/>
        <v>0</v>
      </c>
      <c r="L106" s="101">
        <f>K106/Portada!$F$15</f>
        <v>0</v>
      </c>
      <c r="M106" s="139"/>
      <c r="N106" s="139"/>
      <c r="O106" s="8"/>
      <c r="P106" s="217">
        <f t="shared" si="15"/>
        <v>0</v>
      </c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1"/>
      <c r="AJ106" s="1"/>
      <c r="AK106" s="1"/>
      <c r="AL106" s="1"/>
      <c r="AM106" s="1"/>
      <c r="AN106" s="1"/>
      <c r="AO106" s="1"/>
      <c r="AP106" s="1"/>
      <c r="AQ106" s="1"/>
      <c r="FB106" s="18">
        <f t="shared" si="16"/>
        <v>0</v>
      </c>
    </row>
    <row r="107" spans="1:158" ht="15.75" thickBot="1" x14ac:dyDescent="0.3">
      <c r="A107" s="16"/>
      <c r="B107" s="28"/>
      <c r="C107" s="89" t="str">
        <f>"TOTAL " &amp;" " &amp; B99 &amp; " " &amp; (C99)</f>
        <v>TOTAL  06.01. Despeses Generals</v>
      </c>
      <c r="D107" s="90"/>
      <c r="E107" s="90"/>
      <c r="F107" s="91"/>
      <c r="G107" s="90"/>
      <c r="H107" s="90"/>
      <c r="I107" s="90"/>
      <c r="J107" s="92">
        <f>SUM(J100:J106)</f>
        <v>0</v>
      </c>
      <c r="K107" s="92">
        <f>SUM(K100:K106)</f>
        <v>0</v>
      </c>
      <c r="L107" s="92">
        <f>SUM(L100:L106)</f>
        <v>0</v>
      </c>
      <c r="M107" s="19">
        <f>SUM(M100:M106)</f>
        <v>0</v>
      </c>
      <c r="N107" s="19">
        <f>SUM(N100:N106)</f>
        <v>0</v>
      </c>
      <c r="O107" s="8"/>
      <c r="P107" s="19">
        <f>SUM(P100:P106)</f>
        <v>0</v>
      </c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1"/>
      <c r="AJ107" s="1"/>
      <c r="AK107" s="1"/>
      <c r="AL107" s="1"/>
      <c r="AM107" s="1"/>
      <c r="AN107" s="1"/>
      <c r="AO107" s="1"/>
      <c r="AP107" s="1"/>
      <c r="AQ107" s="1"/>
      <c r="FB107" s="19">
        <f>SUM(FB100:FB106)</f>
        <v>0</v>
      </c>
    </row>
    <row r="108" spans="1:158" x14ac:dyDescent="0.25">
      <c r="A108" s="16"/>
      <c r="B108" s="28"/>
      <c r="C108" s="42" t="s">
        <v>43</v>
      </c>
      <c r="D108" s="43" t="str">
        <f>C97</f>
        <v>CAPÍTOL 06.- Despeses generals</v>
      </c>
      <c r="E108" s="23"/>
      <c r="F108" s="44"/>
      <c r="G108" s="23"/>
      <c r="H108" s="23"/>
      <c r="I108" s="23"/>
      <c r="J108" s="24">
        <f>(J107)</f>
        <v>0</v>
      </c>
      <c r="K108" s="24">
        <f>(K107)</f>
        <v>0</v>
      </c>
      <c r="L108" s="24">
        <f>(L107)</f>
        <v>0</v>
      </c>
      <c r="M108" s="24">
        <f>(M107)</f>
        <v>0</v>
      </c>
      <c r="N108" s="24">
        <f>(N107)</f>
        <v>0</v>
      </c>
      <c r="O108" s="22"/>
      <c r="P108" s="24">
        <f>(P107)</f>
        <v>0</v>
      </c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1"/>
      <c r="AJ108" s="1"/>
      <c r="AK108" s="1"/>
      <c r="AL108" s="1"/>
      <c r="AM108" s="1"/>
      <c r="AN108" s="1"/>
      <c r="AO108" s="1"/>
      <c r="AP108" s="1"/>
      <c r="AQ108" s="1"/>
      <c r="FB108" s="24">
        <f>(FB107)</f>
        <v>0</v>
      </c>
    </row>
    <row r="109" spans="1:158" x14ac:dyDescent="0.25">
      <c r="A109" s="8"/>
      <c r="O109" s="22"/>
      <c r="P109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158" ht="18.75" x14ac:dyDescent="0.3">
      <c r="A110" s="8"/>
      <c r="B110" s="33"/>
      <c r="C110" s="25" t="s">
        <v>223</v>
      </c>
      <c r="O110" s="22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</row>
    <row r="111" spans="1:158" x14ac:dyDescent="0.25">
      <c r="A111" s="8"/>
      <c r="B111" s="22" t="s">
        <v>0</v>
      </c>
      <c r="C111" s="2"/>
      <c r="O111" s="22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158" x14ac:dyDescent="0.25">
      <c r="A112" s="8"/>
      <c r="B112" s="21" t="s">
        <v>224</v>
      </c>
      <c r="C112" s="16" t="s">
        <v>235</v>
      </c>
      <c r="O112" s="22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158" x14ac:dyDescent="0.25">
      <c r="A113" s="16"/>
      <c r="B113" s="107" t="s">
        <v>230</v>
      </c>
      <c r="C113" s="107" t="s">
        <v>225</v>
      </c>
      <c r="D113" s="108"/>
      <c r="E113" s="110"/>
      <c r="F113" s="109"/>
      <c r="G113" s="108"/>
      <c r="H113" s="213"/>
      <c r="I113" s="110"/>
      <c r="J113" s="112"/>
      <c r="K113" s="111">
        <f t="shared" ref="K113:K116" si="17">(IF(E113=0,1,E113)*IF(F113=0,1,F113)*I113 ) + J113*IF(E113=0,1,E113)*IF(F113=0,1,F113)</f>
        <v>0</v>
      </c>
      <c r="L113" s="112">
        <f>K113/Portada!$F$15</f>
        <v>0</v>
      </c>
      <c r="M113" s="139"/>
      <c r="N113" s="139"/>
      <c r="O113" s="8"/>
      <c r="P113" s="217">
        <f t="shared" ref="P113:P116" si="18">J113*IF(E113=0,1,E113)*IF(F113=0,1,F113)</f>
        <v>0</v>
      </c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1"/>
      <c r="AJ113" s="1"/>
      <c r="AK113" s="1"/>
      <c r="AL113" s="1"/>
      <c r="AM113" s="1"/>
      <c r="AN113" s="1"/>
      <c r="AO113" s="1"/>
      <c r="AP113" s="1"/>
      <c r="AQ113" s="1"/>
      <c r="FB113" s="18">
        <f t="shared" ref="FB113:FB116" si="19">(IF(E113=0,1,E113)*IF(F113=0,1,F113)*I113 ) + J113*IF(E113=0,1,E113)*IF(F113=0,1,F113)</f>
        <v>0</v>
      </c>
    </row>
    <row r="114" spans="1:158" x14ac:dyDescent="0.25">
      <c r="B114" s="114" t="s">
        <v>231</v>
      </c>
      <c r="C114" s="114" t="s">
        <v>237</v>
      </c>
      <c r="D114" s="103"/>
      <c r="E114" s="104"/>
      <c r="F114" s="105"/>
      <c r="G114" s="103"/>
      <c r="H114" s="215"/>
      <c r="I114" s="104"/>
      <c r="J114" s="101"/>
      <c r="K114" s="100">
        <f t="shared" si="17"/>
        <v>0</v>
      </c>
      <c r="L114" s="101">
        <f>K114/Portada!$F$15</f>
        <v>0</v>
      </c>
      <c r="M114" s="139"/>
      <c r="N114" s="139"/>
      <c r="O114" s="8"/>
      <c r="P114" s="217">
        <f t="shared" si="18"/>
        <v>0</v>
      </c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1"/>
      <c r="AJ114" s="1"/>
      <c r="AK114" s="1"/>
      <c r="AL114" s="1"/>
      <c r="AM114" s="1"/>
      <c r="AN114" s="1"/>
      <c r="AO114" s="1"/>
      <c r="AP114" s="1"/>
      <c r="AQ114" s="1"/>
      <c r="FB114" s="18">
        <f t="shared" si="19"/>
        <v>0</v>
      </c>
    </row>
    <row r="115" spans="1:158" x14ac:dyDescent="0.25">
      <c r="A115" s="16"/>
      <c r="B115" s="96" t="s">
        <v>232</v>
      </c>
      <c r="C115" s="96" t="s">
        <v>226</v>
      </c>
      <c r="D115" s="97"/>
      <c r="E115" s="99"/>
      <c r="F115" s="98"/>
      <c r="G115" s="97"/>
      <c r="H115" s="216"/>
      <c r="I115" s="99"/>
      <c r="J115" s="101"/>
      <c r="K115" s="100">
        <f t="shared" si="17"/>
        <v>0</v>
      </c>
      <c r="L115" s="101">
        <f>K115/Portada!$F$15</f>
        <v>0</v>
      </c>
      <c r="M115" s="139"/>
      <c r="N115" s="139"/>
      <c r="O115" s="8"/>
      <c r="P115" s="217">
        <f t="shared" si="18"/>
        <v>0</v>
      </c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1"/>
      <c r="AJ115" s="1"/>
      <c r="AK115" s="1"/>
      <c r="AL115" s="1"/>
      <c r="AM115" s="1"/>
      <c r="AN115" s="1"/>
      <c r="AO115" s="1"/>
      <c r="AP115" s="1"/>
      <c r="AQ115" s="1"/>
      <c r="FB115" s="18">
        <f t="shared" si="19"/>
        <v>0</v>
      </c>
    </row>
    <row r="116" spans="1:158" x14ac:dyDescent="0.25">
      <c r="A116" s="16"/>
      <c r="B116" s="145" t="s">
        <v>233</v>
      </c>
      <c r="C116" s="114" t="s">
        <v>227</v>
      </c>
      <c r="D116" s="146"/>
      <c r="E116" s="147"/>
      <c r="F116" s="148"/>
      <c r="G116" s="146"/>
      <c r="H116" s="214"/>
      <c r="I116" s="147"/>
      <c r="J116" s="101"/>
      <c r="K116" s="100">
        <f t="shared" si="17"/>
        <v>0</v>
      </c>
      <c r="L116" s="101">
        <f>K116/Portada!$F$15</f>
        <v>0</v>
      </c>
      <c r="M116" s="139"/>
      <c r="N116" s="139"/>
      <c r="O116" s="8"/>
      <c r="P116" s="217">
        <f t="shared" si="18"/>
        <v>0</v>
      </c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1"/>
      <c r="AJ116" s="1"/>
      <c r="AK116" s="1"/>
      <c r="AL116" s="1"/>
      <c r="AM116" s="1"/>
      <c r="AN116" s="1"/>
      <c r="AO116" s="1"/>
      <c r="AP116" s="1"/>
      <c r="AQ116" s="1"/>
      <c r="FB116" s="18">
        <f t="shared" si="19"/>
        <v>0</v>
      </c>
    </row>
    <row r="117" spans="1:158" x14ac:dyDescent="0.25">
      <c r="A117" s="16"/>
      <c r="B117" s="96" t="s">
        <v>240</v>
      </c>
      <c r="C117" s="96" t="s">
        <v>241</v>
      </c>
      <c r="D117" s="97"/>
      <c r="E117" s="99"/>
      <c r="F117" s="98"/>
      <c r="G117" s="97"/>
      <c r="H117" s="216"/>
      <c r="I117" s="99"/>
      <c r="J117" s="101"/>
      <c r="K117" s="100">
        <f t="shared" ref="K117:K121" si="20">(IF(E117=0,1,E117)*IF(F117=0,1,F117)*I117 ) + J117*IF(E117=0,1,E117)*IF(F117=0,1,F117)</f>
        <v>0</v>
      </c>
      <c r="L117" s="101">
        <f>K117/Portada!$F$15</f>
        <v>0</v>
      </c>
      <c r="M117" s="139"/>
      <c r="N117" s="139"/>
      <c r="O117" s="8"/>
      <c r="P117" s="217">
        <f t="shared" ref="P117" si="21">J117*IF(E117=0,1,E117)*IF(F117=0,1,F117)</f>
        <v>0</v>
      </c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1"/>
      <c r="AJ117" s="1"/>
      <c r="AK117" s="1"/>
      <c r="AL117" s="1"/>
      <c r="AM117" s="1"/>
      <c r="AN117" s="1"/>
      <c r="AO117" s="1"/>
      <c r="AP117" s="1"/>
      <c r="AQ117" s="1"/>
      <c r="FB117" s="18">
        <f t="shared" ref="FB117" si="22">(IF(E117=0,1,E117)*IF(F117=0,1,F117)*I117 ) + J117*IF(E117=0,1,E117)*IF(F117=0,1,F117)</f>
        <v>0</v>
      </c>
    </row>
    <row r="118" spans="1:158" x14ac:dyDescent="0.25">
      <c r="B118" s="114" t="s">
        <v>248</v>
      </c>
      <c r="C118" s="93"/>
      <c r="D118" s="103"/>
      <c r="E118" s="104"/>
      <c r="F118" s="105"/>
      <c r="G118" s="103"/>
      <c r="H118" s="215"/>
      <c r="I118" s="104"/>
      <c r="J118" s="101"/>
      <c r="K118" s="100">
        <f t="shared" si="20"/>
        <v>0</v>
      </c>
      <c r="L118" s="101">
        <f>K118/Portada!$F$15</f>
        <v>0</v>
      </c>
      <c r="M118" s="139"/>
      <c r="N118" s="139"/>
      <c r="O118" s="8"/>
      <c r="P118" s="217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1"/>
      <c r="AJ118" s="1"/>
      <c r="AK118" s="1"/>
      <c r="AL118" s="1"/>
      <c r="AM118" s="1"/>
      <c r="AN118" s="1"/>
      <c r="AO118" s="1"/>
      <c r="AP118" s="1"/>
      <c r="AQ118" s="1"/>
      <c r="FB118" s="18"/>
    </row>
    <row r="119" spans="1:158" x14ac:dyDescent="0.25">
      <c r="A119" s="16"/>
      <c r="B119" s="96" t="s">
        <v>249</v>
      </c>
      <c r="C119" s="93"/>
      <c r="D119" s="97"/>
      <c r="E119" s="99"/>
      <c r="F119" s="98"/>
      <c r="G119" s="97"/>
      <c r="H119" s="216"/>
      <c r="I119" s="99"/>
      <c r="J119" s="101"/>
      <c r="K119" s="100">
        <f t="shared" si="20"/>
        <v>0</v>
      </c>
      <c r="L119" s="101">
        <f>K119/Portada!$F$15</f>
        <v>0</v>
      </c>
      <c r="M119" s="139"/>
      <c r="N119" s="139"/>
      <c r="O119" s="8"/>
      <c r="P119" s="217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1"/>
      <c r="AJ119" s="1"/>
      <c r="AK119" s="1"/>
      <c r="AL119" s="1"/>
      <c r="AM119" s="1"/>
      <c r="AN119" s="1"/>
      <c r="AO119" s="1"/>
      <c r="AP119" s="1"/>
      <c r="AQ119" s="1"/>
      <c r="FB119" s="18"/>
    </row>
    <row r="120" spans="1:158" x14ac:dyDescent="0.25">
      <c r="A120" s="16"/>
      <c r="B120" s="145" t="s">
        <v>250</v>
      </c>
      <c r="C120" s="93"/>
      <c r="D120" s="146"/>
      <c r="E120" s="147"/>
      <c r="F120" s="148"/>
      <c r="G120" s="146"/>
      <c r="H120" s="214"/>
      <c r="I120" s="147"/>
      <c r="J120" s="101"/>
      <c r="K120" s="100">
        <f t="shared" si="20"/>
        <v>0</v>
      </c>
      <c r="L120" s="101">
        <f>K120/Portada!$F$15</f>
        <v>0</v>
      </c>
      <c r="M120" s="139"/>
      <c r="N120" s="139"/>
      <c r="O120" s="8"/>
      <c r="P120" s="217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1"/>
      <c r="AJ120" s="1"/>
      <c r="AK120" s="1"/>
      <c r="AL120" s="1"/>
      <c r="AM120" s="1"/>
      <c r="AN120" s="1"/>
      <c r="AO120" s="1"/>
      <c r="AP120" s="1"/>
      <c r="AQ120" s="1"/>
      <c r="FB120" s="18"/>
    </row>
    <row r="121" spans="1:158" x14ac:dyDescent="0.25">
      <c r="A121" s="16"/>
      <c r="B121" s="115" t="s">
        <v>251</v>
      </c>
      <c r="C121" s="93"/>
      <c r="D121" s="97"/>
      <c r="E121" s="99"/>
      <c r="F121" s="98"/>
      <c r="G121" s="97"/>
      <c r="H121" s="216"/>
      <c r="I121" s="99"/>
      <c r="J121" s="101"/>
      <c r="K121" s="100">
        <f t="shared" si="20"/>
        <v>0</v>
      </c>
      <c r="L121" s="101">
        <f>K121/Portada!$F$15</f>
        <v>0</v>
      </c>
      <c r="M121" s="139"/>
      <c r="N121" s="139"/>
      <c r="O121" s="8"/>
      <c r="P121" s="217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1"/>
      <c r="AJ121" s="1"/>
      <c r="AK121" s="1"/>
      <c r="AL121" s="1"/>
      <c r="AM121" s="1"/>
      <c r="AN121" s="1"/>
      <c r="AO121" s="1"/>
      <c r="AP121" s="1"/>
      <c r="AQ121" s="1"/>
      <c r="FB121" s="18"/>
    </row>
    <row r="122" spans="1:158" ht="15.75" thickBot="1" x14ac:dyDescent="0.3">
      <c r="A122" s="16"/>
      <c r="B122" s="28"/>
      <c r="C122" s="89" t="str">
        <f>"TOTAL " &amp;" " &amp; B112 &amp; " " &amp; (C112)</f>
        <v>TOTAL  07.01. Altres Despeses Generals</v>
      </c>
      <c r="D122" s="90"/>
      <c r="E122" s="90"/>
      <c r="F122" s="91"/>
      <c r="G122" s="90"/>
      <c r="H122" s="90"/>
      <c r="I122" s="90"/>
      <c r="J122" s="92">
        <f>SUM(J113:J121)</f>
        <v>0</v>
      </c>
      <c r="K122" s="92">
        <f>SUM(K113:K121)</f>
        <v>0</v>
      </c>
      <c r="L122" s="92">
        <f>SUM(L113:L121)</f>
        <v>0</v>
      </c>
      <c r="M122" s="19">
        <f>SUM(M113:M116)</f>
        <v>0</v>
      </c>
      <c r="N122" s="19">
        <f>SUM(N113:N116)</f>
        <v>0</v>
      </c>
      <c r="O122" s="8"/>
      <c r="P122" s="19">
        <f>SUM(P113:P116)</f>
        <v>0</v>
      </c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1"/>
      <c r="AJ122" s="1"/>
      <c r="AK122" s="1"/>
      <c r="AL122" s="1"/>
      <c r="AM122" s="1"/>
      <c r="AN122" s="1"/>
      <c r="AO122" s="1"/>
      <c r="AP122" s="1"/>
      <c r="AQ122" s="1"/>
      <c r="FB122" s="19">
        <f>SUM(FB113:FB116)</f>
        <v>0</v>
      </c>
    </row>
    <row r="123" spans="1:158" x14ac:dyDescent="0.25">
      <c r="A123" s="16"/>
      <c r="B123" s="28"/>
      <c r="C123" s="42" t="s">
        <v>43</v>
      </c>
      <c r="D123" s="43" t="str">
        <f>C110</f>
        <v>CAPÍTOL 07.- Altres Despeses generals</v>
      </c>
      <c r="E123" s="23"/>
      <c r="F123" s="44"/>
      <c r="G123" s="23"/>
      <c r="H123" s="23"/>
      <c r="I123" s="23"/>
      <c r="J123" s="24">
        <f>(J122)</f>
        <v>0</v>
      </c>
      <c r="K123" s="24">
        <f>(K122)</f>
        <v>0</v>
      </c>
      <c r="L123" s="24">
        <f>(L122)</f>
        <v>0</v>
      </c>
      <c r="M123" s="24">
        <f>(M122)</f>
        <v>0</v>
      </c>
      <c r="N123" s="24">
        <f>(N122)</f>
        <v>0</v>
      </c>
      <c r="O123" s="22"/>
      <c r="P123" s="24">
        <f>(P122)</f>
        <v>0</v>
      </c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1"/>
      <c r="AJ123" s="1"/>
      <c r="AK123" s="1"/>
      <c r="AL123" s="1"/>
      <c r="AM123" s="1"/>
      <c r="AN123" s="1"/>
      <c r="AO123" s="1"/>
      <c r="AP123" s="1"/>
      <c r="AQ123" s="1"/>
      <c r="FB123" s="24">
        <f>(FB122)</f>
        <v>0</v>
      </c>
    </row>
    <row r="124" spans="1:158" x14ac:dyDescent="0.25">
      <c r="A124" s="8"/>
      <c r="E124" s="1"/>
      <c r="O124" s="22"/>
      <c r="P124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1"/>
      <c r="AJ124" s="1"/>
      <c r="AK124" s="1"/>
      <c r="AL124" s="1"/>
      <c r="AM124" s="1"/>
      <c r="AN124" s="1"/>
      <c r="AO124" s="1"/>
      <c r="AP124" s="1"/>
      <c r="AQ124" s="1"/>
    </row>
    <row r="125" spans="1:158" ht="18.75" x14ac:dyDescent="0.3">
      <c r="C125" s="35" t="s">
        <v>41</v>
      </c>
      <c r="D125" s="36"/>
      <c r="E125" s="37"/>
      <c r="F125" s="45"/>
      <c r="G125" s="36"/>
      <c r="H125" s="36"/>
      <c r="I125" s="36"/>
      <c r="J125" s="71">
        <f>(J44+J52+J73+J87+J95+J108+J123)</f>
        <v>0</v>
      </c>
      <c r="K125" s="71">
        <f>(K44+K52+K73+K87+K95+K108+K123)</f>
        <v>0</v>
      </c>
      <c r="L125" s="71">
        <f>(L44+L52+L73+L87+L95+L108+L123)</f>
        <v>0</v>
      </c>
      <c r="M125" s="71">
        <f>(M44+M52+M73+M87+M95+M108)</f>
        <v>0</v>
      </c>
      <c r="N125" s="71">
        <f>(N44+N52+N73+N87+N95+N108)</f>
        <v>0</v>
      </c>
      <c r="O125" s="22"/>
      <c r="P125" s="71">
        <f>(P44+P52+P73+P87+P95+P108)</f>
        <v>0</v>
      </c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1"/>
      <c r="AJ125" s="1"/>
      <c r="AK125" s="1"/>
      <c r="AL125" s="1"/>
      <c r="AM125" s="1"/>
      <c r="AN125" s="1"/>
      <c r="AO125" s="1"/>
      <c r="AP125" s="1"/>
      <c r="AQ125" s="1"/>
      <c r="FB125" s="71">
        <f>(FB44+FB52+FB73+FB87+FB95+FB108)</f>
        <v>0</v>
      </c>
    </row>
    <row r="126" spans="1:158" x14ac:dyDescent="0.25">
      <c r="B126"/>
      <c r="F126"/>
      <c r="P126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158" x14ac:dyDescent="0.25">
      <c r="B127"/>
      <c r="F127"/>
      <c r="P127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1"/>
      <c r="AJ127" s="1"/>
      <c r="AK127" s="1"/>
      <c r="AL127" s="1"/>
      <c r="AM127" s="1"/>
      <c r="AN127" s="1"/>
      <c r="AO127" s="1"/>
      <c r="AP127" s="1"/>
      <c r="AQ127" s="1"/>
    </row>
    <row r="128" spans="1:158" x14ac:dyDescent="0.25">
      <c r="B128"/>
      <c r="F128"/>
      <c r="P12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1"/>
      <c r="AJ128" s="1"/>
      <c r="AK128" s="1"/>
      <c r="AL128" s="1"/>
      <c r="AM128" s="1"/>
      <c r="AN128" s="1"/>
      <c r="AO128" s="1"/>
      <c r="AP128" s="1"/>
      <c r="AQ128" s="1"/>
    </row>
    <row r="129" spans="2:34" x14ac:dyDescent="0.25">
      <c r="B129"/>
      <c r="F129"/>
      <c r="P129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</row>
    <row r="130" spans="2:34" x14ac:dyDescent="0.25">
      <c r="B130"/>
      <c r="F130"/>
      <c r="P130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</row>
    <row r="131" spans="2:34" x14ac:dyDescent="0.25">
      <c r="B131"/>
      <c r="F131"/>
      <c r="P131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</row>
  </sheetData>
  <sheetProtection algorithmName="SHA-512" hashValue="8fMH0Z28t5Sqp+IBDA1t8CVfJWG6r/NjGzDgU72oRpeBUXqQmHkEqxGM08lqAqfrRCrFmmjGjWyIQMPSb0/r8A==" saltValue="DjWUEPX4KUF615B4kyBFMA==" spinCount="100000" sheet="1" selectLockedCells="1"/>
  <mergeCells count="10">
    <mergeCell ref="P2:P3"/>
    <mergeCell ref="D1:E1"/>
    <mergeCell ref="M2:N2"/>
    <mergeCell ref="A2:C3"/>
    <mergeCell ref="D2:D3"/>
    <mergeCell ref="F2:G2"/>
    <mergeCell ref="K2:L2"/>
    <mergeCell ref="I2:J2"/>
    <mergeCell ref="H2:H3"/>
    <mergeCell ref="B1:C1"/>
  </mergeCells>
  <pageMargins left="0.39370078740157483" right="0.39370078740157483" top="0.74803149606299213" bottom="0.74803149606299213" header="0.31496062992125984" footer="0.31496062992125984"/>
  <pageSetup paperSize="9" scale="58" fitToWidth="0" fitToHeight="0" orientation="landscape" r:id="rId1"/>
  <headerFooter>
    <oddHeader>&amp;L&amp;G</oddHeader>
    <oddFooter>&amp;L&amp;10&amp;D &amp;T&amp;C&amp;10Pàgina &amp;P de &amp;N&amp;R&amp;10&amp;F</oddFooter>
  </headerFooter>
  <rowBreaks count="2" manualBreakCount="2">
    <brk id="52" max="16383" man="1"/>
    <brk id="95" max="9" man="1"/>
  </rowBreaks>
  <colBreaks count="2" manualBreakCount="2">
    <brk id="12" max="1048575" man="1"/>
    <brk id="14" max="1048575" man="1"/>
  </colBreaks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Resum!$AC$7:$AC$9</xm:f>
          </x14:formula1>
          <xm:sqref>H40:H42 H31:H36 H8:H27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FD9203"/>
  </sheetPr>
  <dimension ref="A1:AF51"/>
  <sheetViews>
    <sheetView zoomScaleNormal="100" workbookViewId="0">
      <selection sqref="A1:B1"/>
    </sheetView>
  </sheetViews>
  <sheetFormatPr defaultColWidth="11.42578125" defaultRowHeight="12.75" x14ac:dyDescent="0.2"/>
  <cols>
    <col min="1" max="1" width="16.5703125" style="1" customWidth="1"/>
    <col min="2" max="2" width="50.28515625" style="1" customWidth="1"/>
    <col min="3" max="5" width="26" style="1" customWidth="1"/>
    <col min="6" max="6" width="23.42578125" style="1" customWidth="1"/>
    <col min="7" max="7" width="30.85546875" style="1" customWidth="1"/>
    <col min="8" max="23" width="11.42578125" style="1"/>
    <col min="24" max="27" width="11.42578125" style="1" customWidth="1"/>
    <col min="28" max="32" width="11.42578125" style="1" hidden="1" customWidth="1"/>
    <col min="33" max="34" width="11.42578125" style="1" customWidth="1"/>
    <col min="35" max="16384" width="11.42578125" style="1"/>
  </cols>
  <sheetData>
    <row r="1" spans="1:29" ht="29.25" customHeight="1" x14ac:dyDescent="0.2">
      <c r="A1" s="251" t="str">
        <f>Portada!B1</f>
        <v>Actualització a: 07/07/2026</v>
      </c>
      <c r="B1" s="251"/>
    </row>
    <row r="3" spans="1:29" ht="18" x14ac:dyDescent="0.2">
      <c r="A3" s="280" t="s">
        <v>23</v>
      </c>
      <c r="B3" s="280"/>
      <c r="C3" s="280"/>
      <c r="D3" s="280"/>
      <c r="E3" s="280"/>
      <c r="F3" s="280"/>
    </row>
    <row r="4" spans="1:29" ht="18.75" thickBot="1" x14ac:dyDescent="0.25">
      <c r="A4" s="181"/>
      <c r="B4" s="181"/>
      <c r="C4" s="181"/>
      <c r="D4" s="181"/>
      <c r="E4" s="181"/>
      <c r="F4" s="181"/>
    </row>
    <row r="5" spans="1:29" ht="16.5" thickBot="1" x14ac:dyDescent="0.25">
      <c r="A5" s="183"/>
      <c r="B5" s="184"/>
      <c r="C5" s="227" t="s">
        <v>210</v>
      </c>
      <c r="D5" s="185" t="s">
        <v>45</v>
      </c>
      <c r="E5" s="185" t="s">
        <v>228</v>
      </c>
      <c r="F5" s="186" t="s">
        <v>24</v>
      </c>
      <c r="G5" s="187" t="s">
        <v>172</v>
      </c>
    </row>
    <row r="6" spans="1:29" ht="25.5" customHeight="1" x14ac:dyDescent="0.2">
      <c r="A6" s="188" t="str">
        <f>'Pressupost Producció Ràdio'!C5 &amp; "................................................................................................."</f>
        <v>CAPÍTOL 01.- Equip.................................................................................................</v>
      </c>
      <c r="B6" s="140"/>
      <c r="C6" s="65">
        <f>'Pressupost Arrencada Ràdio'!K44</f>
        <v>0</v>
      </c>
      <c r="D6" s="65">
        <f>'Pressupost Producció Ràdio'!K44</f>
        <v>0</v>
      </c>
      <c r="E6" s="65">
        <f>C6+D6</f>
        <v>0</v>
      </c>
      <c r="F6" s="65">
        <f>E6/Portada!$F$15</f>
        <v>0</v>
      </c>
      <c r="G6" s="189"/>
    </row>
    <row r="7" spans="1:29" ht="25.5" customHeight="1" x14ac:dyDescent="0.2">
      <c r="A7" s="2" t="str">
        <f>'Pressupost Producció Ràdio'!C46 &amp; "........................................................................"</f>
        <v>CAPÍTOL 02.- Altres retribucions........................................................................</v>
      </c>
      <c r="B7" s="140"/>
      <c r="C7" s="65">
        <f>'Pressupost Arrencada Ràdio'!K52</f>
        <v>0</v>
      </c>
      <c r="D7" s="65">
        <f>'Pressupost Producció Ràdio'!K52</f>
        <v>0</v>
      </c>
      <c r="E7" s="65">
        <f t="shared" ref="E7:E16" si="0">C7+D7</f>
        <v>0</v>
      </c>
      <c r="F7" s="65">
        <f>E7/Portada!$F$15</f>
        <v>0</v>
      </c>
      <c r="G7" s="189"/>
      <c r="AC7" s="1" t="s">
        <v>190</v>
      </c>
    </row>
    <row r="8" spans="1:29" ht="25.5" customHeight="1" x14ac:dyDescent="0.2">
      <c r="A8" s="2" t="str">
        <f>'Pressupost Producció Ràdio'!C54 &amp; "..............................................................."</f>
        <v>CAPÍTOL 03.- Despeses de producció...............................................................</v>
      </c>
      <c r="B8" s="140"/>
      <c r="C8" s="65">
        <f>'Pressupost Arrencada Ràdio'!K73</f>
        <v>0</v>
      </c>
      <c r="D8" s="65">
        <f>'Pressupost Producció Ràdio'!K73</f>
        <v>0</v>
      </c>
      <c r="E8" s="65">
        <f t="shared" si="0"/>
        <v>0</v>
      </c>
      <c r="F8" s="65">
        <f>E8/Portada!$F$15</f>
        <v>0</v>
      </c>
      <c r="G8" s="189"/>
      <c r="AC8" s="1" t="s">
        <v>191</v>
      </c>
    </row>
    <row r="9" spans="1:29" ht="25.5" customHeight="1" x14ac:dyDescent="0.2">
      <c r="A9" s="2" t="str">
        <f>'Pressupost Producció Ràdio'!C75 &amp; "................................................................................................"</f>
        <v>CAPÍTOL 04.- Altres................................................................................................</v>
      </c>
      <c r="B9" s="140"/>
      <c r="C9" s="65">
        <f>'Pressupost Arrencada Ràdio'!K87</f>
        <v>0</v>
      </c>
      <c r="D9" s="65">
        <f>'Pressupost Producció Ràdio'!K87</f>
        <v>0</v>
      </c>
      <c r="E9" s="65">
        <f t="shared" si="0"/>
        <v>0</v>
      </c>
      <c r="F9" s="65">
        <f>E9/Portada!$F$15</f>
        <v>0</v>
      </c>
      <c r="G9" s="189"/>
      <c r="AC9" s="1" t="s">
        <v>192</v>
      </c>
    </row>
    <row r="10" spans="1:29" ht="25.5" customHeight="1" x14ac:dyDescent="0.2">
      <c r="A10" s="2" t="str">
        <f>'Pressupost Producció Ràdio'!C89 &amp; ".........................................................................."</f>
        <v>CAPÍTOL  05.- Cost de promoció..........................................................................</v>
      </c>
      <c r="B10" s="180"/>
      <c r="C10" s="65">
        <f>'Pressupost Arrencada Ràdio'!K95</f>
        <v>0</v>
      </c>
      <c r="D10" s="65">
        <f>'Pressupost Producció Ràdio'!K95</f>
        <v>0</v>
      </c>
      <c r="E10" s="65">
        <f t="shared" si="0"/>
        <v>0</v>
      </c>
      <c r="F10" s="65">
        <f>E10/Portada!$F$15</f>
        <v>0</v>
      </c>
      <c r="G10" s="189"/>
    </row>
    <row r="11" spans="1:29" ht="25.5" customHeight="1" x14ac:dyDescent="0.2">
      <c r="A11" s="2" t="str">
        <f>'Pressupost Producció Ràdio'!C97 &amp; "..........................................................................."</f>
        <v>CAPÍTOL 06.- Despeses generals...........................................................................</v>
      </c>
      <c r="B11" s="180"/>
      <c r="C11" s="65">
        <f>'Pressupost Arrencada Ràdio'!K108</f>
        <v>0</v>
      </c>
      <c r="D11" s="65">
        <f>'Pressupost Producció Ràdio'!K108</f>
        <v>0</v>
      </c>
      <c r="E11" s="65">
        <f t="shared" si="0"/>
        <v>0</v>
      </c>
      <c r="F11" s="65">
        <f>E11/Portada!$F$15</f>
        <v>0</v>
      </c>
      <c r="G11" s="189"/>
    </row>
    <row r="12" spans="1:29" ht="23.25" customHeight="1" thickBot="1" x14ac:dyDescent="0.3">
      <c r="A12" s="190"/>
      <c r="B12" s="191"/>
      <c r="C12" s="66"/>
      <c r="D12" s="66"/>
      <c r="E12" s="192"/>
      <c r="F12" s="192"/>
      <c r="G12" s="193"/>
      <c r="J12" s="39"/>
    </row>
    <row r="13" spans="1:29" ht="26.25" customHeight="1" thickBot="1" x14ac:dyDescent="0.3">
      <c r="A13" s="194"/>
      <c r="B13" s="195" t="s">
        <v>182</v>
      </c>
      <c r="C13" s="196">
        <f>SUM(C6:C11)</f>
        <v>0</v>
      </c>
      <c r="D13" s="196">
        <f>SUM(D6:D11)</f>
        <v>0</v>
      </c>
      <c r="E13" s="196">
        <f>SUM(E6:E11)</f>
        <v>0</v>
      </c>
      <c r="F13" s="196">
        <f>E13/Portada!$F$15</f>
        <v>0</v>
      </c>
      <c r="G13" s="197" t="s">
        <v>173</v>
      </c>
    </row>
    <row r="14" spans="1:29" ht="25.5" customHeight="1" x14ac:dyDescent="0.2">
      <c r="A14" s="198"/>
      <c r="B14" s="201" t="str">
        <f>'Pressupost Producció Ràdio'!C110</f>
        <v>CAPÍTOL 07.- Altres Despeses generals</v>
      </c>
      <c r="C14" s="65">
        <f>'Pressupost Arrencada Ràdio'!K123</f>
        <v>0</v>
      </c>
      <c r="D14" s="65">
        <f>'Pressupost Producció Ràdio'!K123</f>
        <v>0</v>
      </c>
      <c r="E14" s="65">
        <f t="shared" si="0"/>
        <v>0</v>
      </c>
      <c r="F14" s="65">
        <f>E14/Portada!$F$15</f>
        <v>0</v>
      </c>
      <c r="G14" s="281"/>
    </row>
    <row r="15" spans="1:29" ht="26.25" customHeight="1" thickBot="1" x14ac:dyDescent="0.25">
      <c r="A15" s="199"/>
      <c r="B15" s="201" t="str">
        <f>"Benefici Industrial  "  &amp; Portada!I18 *100 &amp; " % ..................................."</f>
        <v>Benefici Industrial  0 % ...................................</v>
      </c>
      <c r="C15" s="65">
        <f>Portada!I18*C13</f>
        <v>0</v>
      </c>
      <c r="D15" s="65">
        <f>Portada!I18*D13</f>
        <v>0</v>
      </c>
      <c r="E15" s="65">
        <f t="shared" si="0"/>
        <v>0</v>
      </c>
      <c r="F15" s="65">
        <f>E15/Portada!$F$15</f>
        <v>0</v>
      </c>
      <c r="G15" s="282"/>
    </row>
    <row r="16" spans="1:29" ht="23.25" customHeight="1" thickBot="1" x14ac:dyDescent="0.3">
      <c r="A16" s="199"/>
      <c r="B16" s="195" t="s">
        <v>61</v>
      </c>
      <c r="C16" s="196">
        <f>SUM(C13+C14+C15)</f>
        <v>0</v>
      </c>
      <c r="D16" s="196">
        <f>SUM(D13+D14+D15)</f>
        <v>0</v>
      </c>
      <c r="E16" s="196">
        <f t="shared" si="0"/>
        <v>0</v>
      </c>
      <c r="F16" s="196">
        <f>E16/Portada!$F$15</f>
        <v>0</v>
      </c>
      <c r="G16" s="200"/>
    </row>
    <row r="39" spans="29:32" x14ac:dyDescent="0.2">
      <c r="AC39" s="1" t="s">
        <v>193</v>
      </c>
      <c r="AD39" s="1" t="s">
        <v>190</v>
      </c>
      <c r="AE39" s="1" t="s">
        <v>194</v>
      </c>
      <c r="AF39" s="237">
        <v>5101.2</v>
      </c>
    </row>
    <row r="40" spans="29:32" x14ac:dyDescent="0.2">
      <c r="AE40" s="1" t="s">
        <v>195</v>
      </c>
      <c r="AF40" s="220">
        <v>0.32150000000000001</v>
      </c>
    </row>
    <row r="41" spans="29:32" x14ac:dyDescent="0.2">
      <c r="AE41" s="1" t="s">
        <v>196</v>
      </c>
      <c r="AF41" s="1">
        <f>ROUNDUP(AF39*AF40,2)</f>
        <v>1640.04</v>
      </c>
    </row>
    <row r="43" spans="29:32" x14ac:dyDescent="0.2">
      <c r="AD43" s="1" t="s">
        <v>191</v>
      </c>
      <c r="AE43" s="1" t="s">
        <v>194</v>
      </c>
      <c r="AF43" s="237">
        <v>5101.2</v>
      </c>
    </row>
    <row r="44" spans="29:32" x14ac:dyDescent="0.2">
      <c r="AE44" s="1" t="s">
        <v>195</v>
      </c>
      <c r="AF44" s="221">
        <v>0.33350000000000002</v>
      </c>
    </row>
    <row r="45" spans="29:32" x14ac:dyDescent="0.2">
      <c r="AE45" s="1" t="s">
        <v>196</v>
      </c>
      <c r="AF45" s="222">
        <f>ROUNDUP(AF43*AF44,2)</f>
        <v>1701.26</v>
      </c>
    </row>
    <row r="48" spans="29:32" x14ac:dyDescent="0.2">
      <c r="AC48" s="201" t="s">
        <v>197</v>
      </c>
      <c r="AD48" s="223" t="s">
        <v>198</v>
      </c>
      <c r="AE48" s="223" t="s">
        <v>199</v>
      </c>
      <c r="AF48" s="224" t="s">
        <v>200</v>
      </c>
    </row>
    <row r="49" spans="29:32" x14ac:dyDescent="0.2">
      <c r="AC49" s="224" t="s">
        <v>201</v>
      </c>
      <c r="AD49" s="225">
        <v>5101.21</v>
      </c>
      <c r="AE49" s="225">
        <v>5611.32</v>
      </c>
      <c r="AF49" s="226">
        <v>9.5999999999999992E-3</v>
      </c>
    </row>
    <row r="50" spans="29:32" x14ac:dyDescent="0.2">
      <c r="AC50" s="224" t="s">
        <v>202</v>
      </c>
      <c r="AD50" s="225">
        <v>5611.33</v>
      </c>
      <c r="AE50" s="225">
        <v>5970.19</v>
      </c>
      <c r="AF50" s="226">
        <v>1.04E-2</v>
      </c>
    </row>
    <row r="51" spans="29:32" x14ac:dyDescent="0.2">
      <c r="AC51" s="224" t="s">
        <v>203</v>
      </c>
      <c r="AD51" s="225">
        <v>7651.81</v>
      </c>
      <c r="AE51" s="225"/>
      <c r="AF51" s="226">
        <v>1.2200000000000001E-2</v>
      </c>
    </row>
  </sheetData>
  <sheetProtection algorithmName="SHA-512" hashValue="INp0OXnI1XFPRtvlkgPy6lyIQ8/gR7yXtLmXZydtTG8/mh6jeOv0ZkQH9B3ZUJktF+CSL3fuQLfJZ5AHTApVbw==" saltValue="q+s/T+Igt6kve3yr2v0UWg==" spinCount="100000" sheet="1" objects="1" scenarios="1"/>
  <mergeCells count="3">
    <mergeCell ref="A1:B1"/>
    <mergeCell ref="A3:F3"/>
    <mergeCell ref="G14:G15"/>
  </mergeCells>
  <pageMargins left="0.7" right="0.7" top="0.75" bottom="0.75" header="0.3" footer="0.3"/>
  <pageSetup paperSize="9" scale="59" orientation="portrait" horizontalDpi="0" verticalDpi="0" r:id="rId1"/>
  <colBreaks count="1" manualBreakCount="1">
    <brk id="7" max="15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ull3">
    <tabColor rgb="FFC00000"/>
    <pageSetUpPr fitToPage="1"/>
  </sheetPr>
  <dimension ref="B1:N37"/>
  <sheetViews>
    <sheetView tabSelected="1" topLeftCell="B1" zoomScaleNormal="100" zoomScaleSheetLayoutView="82" workbookViewId="0">
      <selection activeCell="G5" sqref="G5:H5"/>
    </sheetView>
  </sheetViews>
  <sheetFormatPr defaultColWidth="11.42578125" defaultRowHeight="12.75" x14ac:dyDescent="0.2"/>
  <cols>
    <col min="1" max="1" width="2" style="3" customWidth="1"/>
    <col min="2" max="2" width="5" style="3" customWidth="1"/>
    <col min="3" max="3" width="25.42578125" style="3" customWidth="1"/>
    <col min="4" max="4" width="5" style="3" customWidth="1"/>
    <col min="5" max="5" width="4.42578125" style="3" customWidth="1"/>
    <col min="6" max="6" width="36.85546875" style="3" customWidth="1"/>
    <col min="7" max="7" width="28.85546875" style="3" customWidth="1"/>
    <col min="8" max="8" width="37.7109375" style="3" customWidth="1"/>
    <col min="9" max="9" width="21.85546875" style="3" customWidth="1"/>
    <col min="10" max="10" width="3.42578125" style="3" customWidth="1"/>
    <col min="11" max="11" width="2.7109375" style="3" customWidth="1"/>
    <col min="12" max="12" width="15.7109375" style="3" customWidth="1"/>
    <col min="13" max="13" width="19.5703125" style="3" hidden="1" customWidth="1"/>
    <col min="14" max="257" width="11.42578125" style="3"/>
    <col min="258" max="258" width="2" style="3" customWidth="1"/>
    <col min="259" max="259" width="5" style="3" customWidth="1"/>
    <col min="260" max="260" width="15.85546875" style="3" customWidth="1"/>
    <col min="261" max="261" width="4.42578125" style="3" customWidth="1"/>
    <col min="262" max="262" width="22" style="3" customWidth="1"/>
    <col min="263" max="263" width="28.85546875" style="3" customWidth="1"/>
    <col min="264" max="264" width="29" style="3" customWidth="1"/>
    <col min="265" max="265" width="21.85546875" style="3" customWidth="1"/>
    <col min="266" max="266" width="5.140625" style="3" customWidth="1"/>
    <col min="267" max="267" width="11.42578125" style="3" customWidth="1"/>
    <col min="268" max="268" width="15.7109375" style="3" customWidth="1"/>
    <col min="269" max="269" width="0" style="3" hidden="1" customWidth="1"/>
    <col min="270" max="513" width="11.42578125" style="3"/>
    <col min="514" max="514" width="2" style="3" customWidth="1"/>
    <col min="515" max="515" width="5" style="3" customWidth="1"/>
    <col min="516" max="516" width="15.85546875" style="3" customWidth="1"/>
    <col min="517" max="517" width="4.42578125" style="3" customWidth="1"/>
    <col min="518" max="518" width="22" style="3" customWidth="1"/>
    <col min="519" max="519" width="28.85546875" style="3" customWidth="1"/>
    <col min="520" max="520" width="29" style="3" customWidth="1"/>
    <col min="521" max="521" width="21.85546875" style="3" customWidth="1"/>
    <col min="522" max="522" width="5.140625" style="3" customWidth="1"/>
    <col min="523" max="523" width="11.42578125" style="3" customWidth="1"/>
    <col min="524" max="524" width="15.7109375" style="3" customWidth="1"/>
    <col min="525" max="525" width="0" style="3" hidden="1" customWidth="1"/>
    <col min="526" max="769" width="11.42578125" style="3"/>
    <col min="770" max="770" width="2" style="3" customWidth="1"/>
    <col min="771" max="771" width="5" style="3" customWidth="1"/>
    <col min="772" max="772" width="15.85546875" style="3" customWidth="1"/>
    <col min="773" max="773" width="4.42578125" style="3" customWidth="1"/>
    <col min="774" max="774" width="22" style="3" customWidth="1"/>
    <col min="775" max="775" width="28.85546875" style="3" customWidth="1"/>
    <col min="776" max="776" width="29" style="3" customWidth="1"/>
    <col min="777" max="777" width="21.85546875" style="3" customWidth="1"/>
    <col min="778" max="778" width="5.140625" style="3" customWidth="1"/>
    <col min="779" max="779" width="11.42578125" style="3" customWidth="1"/>
    <col min="780" max="780" width="15.7109375" style="3" customWidth="1"/>
    <col min="781" max="781" width="0" style="3" hidden="1" customWidth="1"/>
    <col min="782" max="1025" width="11.42578125" style="3"/>
    <col min="1026" max="1026" width="2" style="3" customWidth="1"/>
    <col min="1027" max="1027" width="5" style="3" customWidth="1"/>
    <col min="1028" max="1028" width="15.85546875" style="3" customWidth="1"/>
    <col min="1029" max="1029" width="4.42578125" style="3" customWidth="1"/>
    <col min="1030" max="1030" width="22" style="3" customWidth="1"/>
    <col min="1031" max="1031" width="28.85546875" style="3" customWidth="1"/>
    <col min="1032" max="1032" width="29" style="3" customWidth="1"/>
    <col min="1033" max="1033" width="21.85546875" style="3" customWidth="1"/>
    <col min="1034" max="1034" width="5.140625" style="3" customWidth="1"/>
    <col min="1035" max="1035" width="11.42578125" style="3" customWidth="1"/>
    <col min="1036" max="1036" width="15.7109375" style="3" customWidth="1"/>
    <col min="1037" max="1037" width="0" style="3" hidden="1" customWidth="1"/>
    <col min="1038" max="1281" width="11.42578125" style="3"/>
    <col min="1282" max="1282" width="2" style="3" customWidth="1"/>
    <col min="1283" max="1283" width="5" style="3" customWidth="1"/>
    <col min="1284" max="1284" width="15.85546875" style="3" customWidth="1"/>
    <col min="1285" max="1285" width="4.42578125" style="3" customWidth="1"/>
    <col min="1286" max="1286" width="22" style="3" customWidth="1"/>
    <col min="1287" max="1287" width="28.85546875" style="3" customWidth="1"/>
    <col min="1288" max="1288" width="29" style="3" customWidth="1"/>
    <col min="1289" max="1289" width="21.85546875" style="3" customWidth="1"/>
    <col min="1290" max="1290" width="5.140625" style="3" customWidth="1"/>
    <col min="1291" max="1291" width="11.42578125" style="3" customWidth="1"/>
    <col min="1292" max="1292" width="15.7109375" style="3" customWidth="1"/>
    <col min="1293" max="1293" width="0" style="3" hidden="1" customWidth="1"/>
    <col min="1294" max="1537" width="11.42578125" style="3"/>
    <col min="1538" max="1538" width="2" style="3" customWidth="1"/>
    <col min="1539" max="1539" width="5" style="3" customWidth="1"/>
    <col min="1540" max="1540" width="15.85546875" style="3" customWidth="1"/>
    <col min="1541" max="1541" width="4.42578125" style="3" customWidth="1"/>
    <col min="1542" max="1542" width="22" style="3" customWidth="1"/>
    <col min="1543" max="1543" width="28.85546875" style="3" customWidth="1"/>
    <col min="1544" max="1544" width="29" style="3" customWidth="1"/>
    <col min="1545" max="1545" width="21.85546875" style="3" customWidth="1"/>
    <col min="1546" max="1546" width="5.140625" style="3" customWidth="1"/>
    <col min="1547" max="1547" width="11.42578125" style="3" customWidth="1"/>
    <col min="1548" max="1548" width="15.7109375" style="3" customWidth="1"/>
    <col min="1549" max="1549" width="0" style="3" hidden="1" customWidth="1"/>
    <col min="1550" max="1793" width="11.42578125" style="3"/>
    <col min="1794" max="1794" width="2" style="3" customWidth="1"/>
    <col min="1795" max="1795" width="5" style="3" customWidth="1"/>
    <col min="1796" max="1796" width="15.85546875" style="3" customWidth="1"/>
    <col min="1797" max="1797" width="4.42578125" style="3" customWidth="1"/>
    <col min="1798" max="1798" width="22" style="3" customWidth="1"/>
    <col min="1799" max="1799" width="28.85546875" style="3" customWidth="1"/>
    <col min="1800" max="1800" width="29" style="3" customWidth="1"/>
    <col min="1801" max="1801" width="21.85546875" style="3" customWidth="1"/>
    <col min="1802" max="1802" width="5.140625" style="3" customWidth="1"/>
    <col min="1803" max="1803" width="11.42578125" style="3" customWidth="1"/>
    <col min="1804" max="1804" width="15.7109375" style="3" customWidth="1"/>
    <col min="1805" max="1805" width="0" style="3" hidden="1" customWidth="1"/>
    <col min="1806" max="2049" width="11.42578125" style="3"/>
    <col min="2050" max="2050" width="2" style="3" customWidth="1"/>
    <col min="2051" max="2051" width="5" style="3" customWidth="1"/>
    <col min="2052" max="2052" width="15.85546875" style="3" customWidth="1"/>
    <col min="2053" max="2053" width="4.42578125" style="3" customWidth="1"/>
    <col min="2054" max="2054" width="22" style="3" customWidth="1"/>
    <col min="2055" max="2055" width="28.85546875" style="3" customWidth="1"/>
    <col min="2056" max="2056" width="29" style="3" customWidth="1"/>
    <col min="2057" max="2057" width="21.85546875" style="3" customWidth="1"/>
    <col min="2058" max="2058" width="5.140625" style="3" customWidth="1"/>
    <col min="2059" max="2059" width="11.42578125" style="3" customWidth="1"/>
    <col min="2060" max="2060" width="15.7109375" style="3" customWidth="1"/>
    <col min="2061" max="2061" width="0" style="3" hidden="1" customWidth="1"/>
    <col min="2062" max="2305" width="11.42578125" style="3"/>
    <col min="2306" max="2306" width="2" style="3" customWidth="1"/>
    <col min="2307" max="2307" width="5" style="3" customWidth="1"/>
    <col min="2308" max="2308" width="15.85546875" style="3" customWidth="1"/>
    <col min="2309" max="2309" width="4.42578125" style="3" customWidth="1"/>
    <col min="2310" max="2310" width="22" style="3" customWidth="1"/>
    <col min="2311" max="2311" width="28.85546875" style="3" customWidth="1"/>
    <col min="2312" max="2312" width="29" style="3" customWidth="1"/>
    <col min="2313" max="2313" width="21.85546875" style="3" customWidth="1"/>
    <col min="2314" max="2314" width="5.140625" style="3" customWidth="1"/>
    <col min="2315" max="2315" width="11.42578125" style="3" customWidth="1"/>
    <col min="2316" max="2316" width="15.7109375" style="3" customWidth="1"/>
    <col min="2317" max="2317" width="0" style="3" hidden="1" customWidth="1"/>
    <col min="2318" max="2561" width="11.42578125" style="3"/>
    <col min="2562" max="2562" width="2" style="3" customWidth="1"/>
    <col min="2563" max="2563" width="5" style="3" customWidth="1"/>
    <col min="2564" max="2564" width="15.85546875" style="3" customWidth="1"/>
    <col min="2565" max="2565" width="4.42578125" style="3" customWidth="1"/>
    <col min="2566" max="2566" width="22" style="3" customWidth="1"/>
    <col min="2567" max="2567" width="28.85546875" style="3" customWidth="1"/>
    <col min="2568" max="2568" width="29" style="3" customWidth="1"/>
    <col min="2569" max="2569" width="21.85546875" style="3" customWidth="1"/>
    <col min="2570" max="2570" width="5.140625" style="3" customWidth="1"/>
    <col min="2571" max="2571" width="11.42578125" style="3" customWidth="1"/>
    <col min="2572" max="2572" width="15.7109375" style="3" customWidth="1"/>
    <col min="2573" max="2573" width="0" style="3" hidden="1" customWidth="1"/>
    <col min="2574" max="2817" width="11.42578125" style="3"/>
    <col min="2818" max="2818" width="2" style="3" customWidth="1"/>
    <col min="2819" max="2819" width="5" style="3" customWidth="1"/>
    <col min="2820" max="2820" width="15.85546875" style="3" customWidth="1"/>
    <col min="2821" max="2821" width="4.42578125" style="3" customWidth="1"/>
    <col min="2822" max="2822" width="22" style="3" customWidth="1"/>
    <col min="2823" max="2823" width="28.85546875" style="3" customWidth="1"/>
    <col min="2824" max="2824" width="29" style="3" customWidth="1"/>
    <col min="2825" max="2825" width="21.85546875" style="3" customWidth="1"/>
    <col min="2826" max="2826" width="5.140625" style="3" customWidth="1"/>
    <col min="2827" max="2827" width="11.42578125" style="3" customWidth="1"/>
    <col min="2828" max="2828" width="15.7109375" style="3" customWidth="1"/>
    <col min="2829" max="2829" width="0" style="3" hidden="1" customWidth="1"/>
    <col min="2830" max="3073" width="11.42578125" style="3"/>
    <col min="3074" max="3074" width="2" style="3" customWidth="1"/>
    <col min="3075" max="3075" width="5" style="3" customWidth="1"/>
    <col min="3076" max="3076" width="15.85546875" style="3" customWidth="1"/>
    <col min="3077" max="3077" width="4.42578125" style="3" customWidth="1"/>
    <col min="3078" max="3078" width="22" style="3" customWidth="1"/>
    <col min="3079" max="3079" width="28.85546875" style="3" customWidth="1"/>
    <col min="3080" max="3080" width="29" style="3" customWidth="1"/>
    <col min="3081" max="3081" width="21.85546875" style="3" customWidth="1"/>
    <col min="3082" max="3082" width="5.140625" style="3" customWidth="1"/>
    <col min="3083" max="3083" width="11.42578125" style="3" customWidth="1"/>
    <col min="3084" max="3084" width="15.7109375" style="3" customWidth="1"/>
    <col min="3085" max="3085" width="0" style="3" hidden="1" customWidth="1"/>
    <col min="3086" max="3329" width="11.42578125" style="3"/>
    <col min="3330" max="3330" width="2" style="3" customWidth="1"/>
    <col min="3331" max="3331" width="5" style="3" customWidth="1"/>
    <col min="3332" max="3332" width="15.85546875" style="3" customWidth="1"/>
    <col min="3333" max="3333" width="4.42578125" style="3" customWidth="1"/>
    <col min="3334" max="3334" width="22" style="3" customWidth="1"/>
    <col min="3335" max="3335" width="28.85546875" style="3" customWidth="1"/>
    <col min="3336" max="3336" width="29" style="3" customWidth="1"/>
    <col min="3337" max="3337" width="21.85546875" style="3" customWidth="1"/>
    <col min="3338" max="3338" width="5.140625" style="3" customWidth="1"/>
    <col min="3339" max="3339" width="11.42578125" style="3" customWidth="1"/>
    <col min="3340" max="3340" width="15.7109375" style="3" customWidth="1"/>
    <col min="3341" max="3341" width="0" style="3" hidden="1" customWidth="1"/>
    <col min="3342" max="3585" width="11.42578125" style="3"/>
    <col min="3586" max="3586" width="2" style="3" customWidth="1"/>
    <col min="3587" max="3587" width="5" style="3" customWidth="1"/>
    <col min="3588" max="3588" width="15.85546875" style="3" customWidth="1"/>
    <col min="3589" max="3589" width="4.42578125" style="3" customWidth="1"/>
    <col min="3590" max="3590" width="22" style="3" customWidth="1"/>
    <col min="3591" max="3591" width="28.85546875" style="3" customWidth="1"/>
    <col min="3592" max="3592" width="29" style="3" customWidth="1"/>
    <col min="3593" max="3593" width="21.85546875" style="3" customWidth="1"/>
    <col min="3594" max="3594" width="5.140625" style="3" customWidth="1"/>
    <col min="3595" max="3595" width="11.42578125" style="3" customWidth="1"/>
    <col min="3596" max="3596" width="15.7109375" style="3" customWidth="1"/>
    <col min="3597" max="3597" width="0" style="3" hidden="1" customWidth="1"/>
    <col min="3598" max="3841" width="11.42578125" style="3"/>
    <col min="3842" max="3842" width="2" style="3" customWidth="1"/>
    <col min="3843" max="3843" width="5" style="3" customWidth="1"/>
    <col min="3844" max="3844" width="15.85546875" style="3" customWidth="1"/>
    <col min="3845" max="3845" width="4.42578125" style="3" customWidth="1"/>
    <col min="3846" max="3846" width="22" style="3" customWidth="1"/>
    <col min="3847" max="3847" width="28.85546875" style="3" customWidth="1"/>
    <col min="3848" max="3848" width="29" style="3" customWidth="1"/>
    <col min="3849" max="3849" width="21.85546875" style="3" customWidth="1"/>
    <col min="3850" max="3850" width="5.140625" style="3" customWidth="1"/>
    <col min="3851" max="3851" width="11.42578125" style="3" customWidth="1"/>
    <col min="3852" max="3852" width="15.7109375" style="3" customWidth="1"/>
    <col min="3853" max="3853" width="0" style="3" hidden="1" customWidth="1"/>
    <col min="3854" max="4097" width="11.42578125" style="3"/>
    <col min="4098" max="4098" width="2" style="3" customWidth="1"/>
    <col min="4099" max="4099" width="5" style="3" customWidth="1"/>
    <col min="4100" max="4100" width="15.85546875" style="3" customWidth="1"/>
    <col min="4101" max="4101" width="4.42578125" style="3" customWidth="1"/>
    <col min="4102" max="4102" width="22" style="3" customWidth="1"/>
    <col min="4103" max="4103" width="28.85546875" style="3" customWidth="1"/>
    <col min="4104" max="4104" width="29" style="3" customWidth="1"/>
    <col min="4105" max="4105" width="21.85546875" style="3" customWidth="1"/>
    <col min="4106" max="4106" width="5.140625" style="3" customWidth="1"/>
    <col min="4107" max="4107" width="11.42578125" style="3" customWidth="1"/>
    <col min="4108" max="4108" width="15.7109375" style="3" customWidth="1"/>
    <col min="4109" max="4109" width="0" style="3" hidden="1" customWidth="1"/>
    <col min="4110" max="4353" width="11.42578125" style="3"/>
    <col min="4354" max="4354" width="2" style="3" customWidth="1"/>
    <col min="4355" max="4355" width="5" style="3" customWidth="1"/>
    <col min="4356" max="4356" width="15.85546875" style="3" customWidth="1"/>
    <col min="4357" max="4357" width="4.42578125" style="3" customWidth="1"/>
    <col min="4358" max="4358" width="22" style="3" customWidth="1"/>
    <col min="4359" max="4359" width="28.85546875" style="3" customWidth="1"/>
    <col min="4360" max="4360" width="29" style="3" customWidth="1"/>
    <col min="4361" max="4361" width="21.85546875" style="3" customWidth="1"/>
    <col min="4362" max="4362" width="5.140625" style="3" customWidth="1"/>
    <col min="4363" max="4363" width="11.42578125" style="3" customWidth="1"/>
    <col min="4364" max="4364" width="15.7109375" style="3" customWidth="1"/>
    <col min="4365" max="4365" width="0" style="3" hidden="1" customWidth="1"/>
    <col min="4366" max="4609" width="11.42578125" style="3"/>
    <col min="4610" max="4610" width="2" style="3" customWidth="1"/>
    <col min="4611" max="4611" width="5" style="3" customWidth="1"/>
    <col min="4612" max="4612" width="15.85546875" style="3" customWidth="1"/>
    <col min="4613" max="4613" width="4.42578125" style="3" customWidth="1"/>
    <col min="4614" max="4614" width="22" style="3" customWidth="1"/>
    <col min="4615" max="4615" width="28.85546875" style="3" customWidth="1"/>
    <col min="4616" max="4616" width="29" style="3" customWidth="1"/>
    <col min="4617" max="4617" width="21.85546875" style="3" customWidth="1"/>
    <col min="4618" max="4618" width="5.140625" style="3" customWidth="1"/>
    <col min="4619" max="4619" width="11.42578125" style="3" customWidth="1"/>
    <col min="4620" max="4620" width="15.7109375" style="3" customWidth="1"/>
    <col min="4621" max="4621" width="0" style="3" hidden="1" customWidth="1"/>
    <col min="4622" max="4865" width="11.42578125" style="3"/>
    <col min="4866" max="4866" width="2" style="3" customWidth="1"/>
    <col min="4867" max="4867" width="5" style="3" customWidth="1"/>
    <col min="4868" max="4868" width="15.85546875" style="3" customWidth="1"/>
    <col min="4869" max="4869" width="4.42578125" style="3" customWidth="1"/>
    <col min="4870" max="4870" width="22" style="3" customWidth="1"/>
    <col min="4871" max="4871" width="28.85546875" style="3" customWidth="1"/>
    <col min="4872" max="4872" width="29" style="3" customWidth="1"/>
    <col min="4873" max="4873" width="21.85546875" style="3" customWidth="1"/>
    <col min="4874" max="4874" width="5.140625" style="3" customWidth="1"/>
    <col min="4875" max="4875" width="11.42578125" style="3" customWidth="1"/>
    <col min="4876" max="4876" width="15.7109375" style="3" customWidth="1"/>
    <col min="4877" max="4877" width="0" style="3" hidden="1" customWidth="1"/>
    <col min="4878" max="5121" width="11.42578125" style="3"/>
    <col min="5122" max="5122" width="2" style="3" customWidth="1"/>
    <col min="5123" max="5123" width="5" style="3" customWidth="1"/>
    <col min="5124" max="5124" width="15.85546875" style="3" customWidth="1"/>
    <col min="5125" max="5125" width="4.42578125" style="3" customWidth="1"/>
    <col min="5126" max="5126" width="22" style="3" customWidth="1"/>
    <col min="5127" max="5127" width="28.85546875" style="3" customWidth="1"/>
    <col min="5128" max="5128" width="29" style="3" customWidth="1"/>
    <col min="5129" max="5129" width="21.85546875" style="3" customWidth="1"/>
    <col min="5130" max="5130" width="5.140625" style="3" customWidth="1"/>
    <col min="5131" max="5131" width="11.42578125" style="3" customWidth="1"/>
    <col min="5132" max="5132" width="15.7109375" style="3" customWidth="1"/>
    <col min="5133" max="5133" width="0" style="3" hidden="1" customWidth="1"/>
    <col min="5134" max="5377" width="11.42578125" style="3"/>
    <col min="5378" max="5378" width="2" style="3" customWidth="1"/>
    <col min="5379" max="5379" width="5" style="3" customWidth="1"/>
    <col min="5380" max="5380" width="15.85546875" style="3" customWidth="1"/>
    <col min="5381" max="5381" width="4.42578125" style="3" customWidth="1"/>
    <col min="5382" max="5382" width="22" style="3" customWidth="1"/>
    <col min="5383" max="5383" width="28.85546875" style="3" customWidth="1"/>
    <col min="5384" max="5384" width="29" style="3" customWidth="1"/>
    <col min="5385" max="5385" width="21.85546875" style="3" customWidth="1"/>
    <col min="5386" max="5386" width="5.140625" style="3" customWidth="1"/>
    <col min="5387" max="5387" width="11.42578125" style="3" customWidth="1"/>
    <col min="5388" max="5388" width="15.7109375" style="3" customWidth="1"/>
    <col min="5389" max="5389" width="0" style="3" hidden="1" customWidth="1"/>
    <col min="5390" max="5633" width="11.42578125" style="3"/>
    <col min="5634" max="5634" width="2" style="3" customWidth="1"/>
    <col min="5635" max="5635" width="5" style="3" customWidth="1"/>
    <col min="5636" max="5636" width="15.85546875" style="3" customWidth="1"/>
    <col min="5637" max="5637" width="4.42578125" style="3" customWidth="1"/>
    <col min="5638" max="5638" width="22" style="3" customWidth="1"/>
    <col min="5639" max="5639" width="28.85546875" style="3" customWidth="1"/>
    <col min="5640" max="5640" width="29" style="3" customWidth="1"/>
    <col min="5641" max="5641" width="21.85546875" style="3" customWidth="1"/>
    <col min="5642" max="5642" width="5.140625" style="3" customWidth="1"/>
    <col min="5643" max="5643" width="11.42578125" style="3" customWidth="1"/>
    <col min="5644" max="5644" width="15.7109375" style="3" customWidth="1"/>
    <col min="5645" max="5645" width="0" style="3" hidden="1" customWidth="1"/>
    <col min="5646" max="5889" width="11.42578125" style="3"/>
    <col min="5890" max="5890" width="2" style="3" customWidth="1"/>
    <col min="5891" max="5891" width="5" style="3" customWidth="1"/>
    <col min="5892" max="5892" width="15.85546875" style="3" customWidth="1"/>
    <col min="5893" max="5893" width="4.42578125" style="3" customWidth="1"/>
    <col min="5894" max="5894" width="22" style="3" customWidth="1"/>
    <col min="5895" max="5895" width="28.85546875" style="3" customWidth="1"/>
    <col min="5896" max="5896" width="29" style="3" customWidth="1"/>
    <col min="5897" max="5897" width="21.85546875" style="3" customWidth="1"/>
    <col min="5898" max="5898" width="5.140625" style="3" customWidth="1"/>
    <col min="5899" max="5899" width="11.42578125" style="3" customWidth="1"/>
    <col min="5900" max="5900" width="15.7109375" style="3" customWidth="1"/>
    <col min="5901" max="5901" width="0" style="3" hidden="1" customWidth="1"/>
    <col min="5902" max="6145" width="11.42578125" style="3"/>
    <col min="6146" max="6146" width="2" style="3" customWidth="1"/>
    <col min="6147" max="6147" width="5" style="3" customWidth="1"/>
    <col min="6148" max="6148" width="15.85546875" style="3" customWidth="1"/>
    <col min="6149" max="6149" width="4.42578125" style="3" customWidth="1"/>
    <col min="6150" max="6150" width="22" style="3" customWidth="1"/>
    <col min="6151" max="6151" width="28.85546875" style="3" customWidth="1"/>
    <col min="6152" max="6152" width="29" style="3" customWidth="1"/>
    <col min="6153" max="6153" width="21.85546875" style="3" customWidth="1"/>
    <col min="6154" max="6154" width="5.140625" style="3" customWidth="1"/>
    <col min="6155" max="6155" width="11.42578125" style="3" customWidth="1"/>
    <col min="6156" max="6156" width="15.7109375" style="3" customWidth="1"/>
    <col min="6157" max="6157" width="0" style="3" hidden="1" customWidth="1"/>
    <col min="6158" max="6401" width="11.42578125" style="3"/>
    <col min="6402" max="6402" width="2" style="3" customWidth="1"/>
    <col min="6403" max="6403" width="5" style="3" customWidth="1"/>
    <col min="6404" max="6404" width="15.85546875" style="3" customWidth="1"/>
    <col min="6405" max="6405" width="4.42578125" style="3" customWidth="1"/>
    <col min="6406" max="6406" width="22" style="3" customWidth="1"/>
    <col min="6407" max="6407" width="28.85546875" style="3" customWidth="1"/>
    <col min="6408" max="6408" width="29" style="3" customWidth="1"/>
    <col min="6409" max="6409" width="21.85546875" style="3" customWidth="1"/>
    <col min="6410" max="6410" width="5.140625" style="3" customWidth="1"/>
    <col min="6411" max="6411" width="11.42578125" style="3" customWidth="1"/>
    <col min="6412" max="6412" width="15.7109375" style="3" customWidth="1"/>
    <col min="6413" max="6413" width="0" style="3" hidden="1" customWidth="1"/>
    <col min="6414" max="6657" width="11.42578125" style="3"/>
    <col min="6658" max="6658" width="2" style="3" customWidth="1"/>
    <col min="6659" max="6659" width="5" style="3" customWidth="1"/>
    <col min="6660" max="6660" width="15.85546875" style="3" customWidth="1"/>
    <col min="6661" max="6661" width="4.42578125" style="3" customWidth="1"/>
    <col min="6662" max="6662" width="22" style="3" customWidth="1"/>
    <col min="6663" max="6663" width="28.85546875" style="3" customWidth="1"/>
    <col min="6664" max="6664" width="29" style="3" customWidth="1"/>
    <col min="6665" max="6665" width="21.85546875" style="3" customWidth="1"/>
    <col min="6666" max="6666" width="5.140625" style="3" customWidth="1"/>
    <col min="6667" max="6667" width="11.42578125" style="3" customWidth="1"/>
    <col min="6668" max="6668" width="15.7109375" style="3" customWidth="1"/>
    <col min="6669" max="6669" width="0" style="3" hidden="1" customWidth="1"/>
    <col min="6670" max="6913" width="11.42578125" style="3"/>
    <col min="6914" max="6914" width="2" style="3" customWidth="1"/>
    <col min="6915" max="6915" width="5" style="3" customWidth="1"/>
    <col min="6916" max="6916" width="15.85546875" style="3" customWidth="1"/>
    <col min="6917" max="6917" width="4.42578125" style="3" customWidth="1"/>
    <col min="6918" max="6918" width="22" style="3" customWidth="1"/>
    <col min="6919" max="6919" width="28.85546875" style="3" customWidth="1"/>
    <col min="6920" max="6920" width="29" style="3" customWidth="1"/>
    <col min="6921" max="6921" width="21.85546875" style="3" customWidth="1"/>
    <col min="6922" max="6922" width="5.140625" style="3" customWidth="1"/>
    <col min="6923" max="6923" width="11.42578125" style="3" customWidth="1"/>
    <col min="6924" max="6924" width="15.7109375" style="3" customWidth="1"/>
    <col min="6925" max="6925" width="0" style="3" hidden="1" customWidth="1"/>
    <col min="6926" max="7169" width="11.42578125" style="3"/>
    <col min="7170" max="7170" width="2" style="3" customWidth="1"/>
    <col min="7171" max="7171" width="5" style="3" customWidth="1"/>
    <col min="7172" max="7172" width="15.85546875" style="3" customWidth="1"/>
    <col min="7173" max="7173" width="4.42578125" style="3" customWidth="1"/>
    <col min="7174" max="7174" width="22" style="3" customWidth="1"/>
    <col min="7175" max="7175" width="28.85546875" style="3" customWidth="1"/>
    <col min="7176" max="7176" width="29" style="3" customWidth="1"/>
    <col min="7177" max="7177" width="21.85546875" style="3" customWidth="1"/>
    <col min="7178" max="7178" width="5.140625" style="3" customWidth="1"/>
    <col min="7179" max="7179" width="11.42578125" style="3" customWidth="1"/>
    <col min="7180" max="7180" width="15.7109375" style="3" customWidth="1"/>
    <col min="7181" max="7181" width="0" style="3" hidden="1" customWidth="1"/>
    <col min="7182" max="7425" width="11.42578125" style="3"/>
    <col min="7426" max="7426" width="2" style="3" customWidth="1"/>
    <col min="7427" max="7427" width="5" style="3" customWidth="1"/>
    <col min="7428" max="7428" width="15.85546875" style="3" customWidth="1"/>
    <col min="7429" max="7429" width="4.42578125" style="3" customWidth="1"/>
    <col min="7430" max="7430" width="22" style="3" customWidth="1"/>
    <col min="7431" max="7431" width="28.85546875" style="3" customWidth="1"/>
    <col min="7432" max="7432" width="29" style="3" customWidth="1"/>
    <col min="7433" max="7433" width="21.85546875" style="3" customWidth="1"/>
    <col min="7434" max="7434" width="5.140625" style="3" customWidth="1"/>
    <col min="7435" max="7435" width="11.42578125" style="3" customWidth="1"/>
    <col min="7436" max="7436" width="15.7109375" style="3" customWidth="1"/>
    <col min="7437" max="7437" width="0" style="3" hidden="1" customWidth="1"/>
    <col min="7438" max="7681" width="11.42578125" style="3"/>
    <col min="7682" max="7682" width="2" style="3" customWidth="1"/>
    <col min="7683" max="7683" width="5" style="3" customWidth="1"/>
    <col min="7684" max="7684" width="15.85546875" style="3" customWidth="1"/>
    <col min="7685" max="7685" width="4.42578125" style="3" customWidth="1"/>
    <col min="7686" max="7686" width="22" style="3" customWidth="1"/>
    <col min="7687" max="7687" width="28.85546875" style="3" customWidth="1"/>
    <col min="7688" max="7688" width="29" style="3" customWidth="1"/>
    <col min="7689" max="7689" width="21.85546875" style="3" customWidth="1"/>
    <col min="7690" max="7690" width="5.140625" style="3" customWidth="1"/>
    <col min="7691" max="7691" width="11.42578125" style="3" customWidth="1"/>
    <col min="7692" max="7692" width="15.7109375" style="3" customWidth="1"/>
    <col min="7693" max="7693" width="0" style="3" hidden="1" customWidth="1"/>
    <col min="7694" max="7937" width="11.42578125" style="3"/>
    <col min="7938" max="7938" width="2" style="3" customWidth="1"/>
    <col min="7939" max="7939" width="5" style="3" customWidth="1"/>
    <col min="7940" max="7940" width="15.85546875" style="3" customWidth="1"/>
    <col min="7941" max="7941" width="4.42578125" style="3" customWidth="1"/>
    <col min="7942" max="7942" width="22" style="3" customWidth="1"/>
    <col min="7943" max="7943" width="28.85546875" style="3" customWidth="1"/>
    <col min="7944" max="7944" width="29" style="3" customWidth="1"/>
    <col min="7945" max="7945" width="21.85546875" style="3" customWidth="1"/>
    <col min="7946" max="7946" width="5.140625" style="3" customWidth="1"/>
    <col min="7947" max="7947" width="11.42578125" style="3" customWidth="1"/>
    <col min="7948" max="7948" width="15.7109375" style="3" customWidth="1"/>
    <col min="7949" max="7949" width="0" style="3" hidden="1" customWidth="1"/>
    <col min="7950" max="8193" width="11.42578125" style="3"/>
    <col min="8194" max="8194" width="2" style="3" customWidth="1"/>
    <col min="8195" max="8195" width="5" style="3" customWidth="1"/>
    <col min="8196" max="8196" width="15.85546875" style="3" customWidth="1"/>
    <col min="8197" max="8197" width="4.42578125" style="3" customWidth="1"/>
    <col min="8198" max="8198" width="22" style="3" customWidth="1"/>
    <col min="8199" max="8199" width="28.85546875" style="3" customWidth="1"/>
    <col min="8200" max="8200" width="29" style="3" customWidth="1"/>
    <col min="8201" max="8201" width="21.85546875" style="3" customWidth="1"/>
    <col min="8202" max="8202" width="5.140625" style="3" customWidth="1"/>
    <col min="8203" max="8203" width="11.42578125" style="3" customWidth="1"/>
    <col min="8204" max="8204" width="15.7109375" style="3" customWidth="1"/>
    <col min="8205" max="8205" width="0" style="3" hidden="1" customWidth="1"/>
    <col min="8206" max="8449" width="11.42578125" style="3"/>
    <col min="8450" max="8450" width="2" style="3" customWidth="1"/>
    <col min="8451" max="8451" width="5" style="3" customWidth="1"/>
    <col min="8452" max="8452" width="15.85546875" style="3" customWidth="1"/>
    <col min="8453" max="8453" width="4.42578125" style="3" customWidth="1"/>
    <col min="8454" max="8454" width="22" style="3" customWidth="1"/>
    <col min="8455" max="8455" width="28.85546875" style="3" customWidth="1"/>
    <col min="8456" max="8456" width="29" style="3" customWidth="1"/>
    <col min="8457" max="8457" width="21.85546875" style="3" customWidth="1"/>
    <col min="8458" max="8458" width="5.140625" style="3" customWidth="1"/>
    <col min="8459" max="8459" width="11.42578125" style="3" customWidth="1"/>
    <col min="8460" max="8460" width="15.7109375" style="3" customWidth="1"/>
    <col min="8461" max="8461" width="0" style="3" hidden="1" customWidth="1"/>
    <col min="8462" max="8705" width="11.42578125" style="3"/>
    <col min="8706" max="8706" width="2" style="3" customWidth="1"/>
    <col min="8707" max="8707" width="5" style="3" customWidth="1"/>
    <col min="8708" max="8708" width="15.85546875" style="3" customWidth="1"/>
    <col min="8709" max="8709" width="4.42578125" style="3" customWidth="1"/>
    <col min="8710" max="8710" width="22" style="3" customWidth="1"/>
    <col min="8711" max="8711" width="28.85546875" style="3" customWidth="1"/>
    <col min="8712" max="8712" width="29" style="3" customWidth="1"/>
    <col min="8713" max="8713" width="21.85546875" style="3" customWidth="1"/>
    <col min="8714" max="8714" width="5.140625" style="3" customWidth="1"/>
    <col min="8715" max="8715" width="11.42578125" style="3" customWidth="1"/>
    <col min="8716" max="8716" width="15.7109375" style="3" customWidth="1"/>
    <col min="8717" max="8717" width="0" style="3" hidden="1" customWidth="1"/>
    <col min="8718" max="8961" width="11.42578125" style="3"/>
    <col min="8962" max="8962" width="2" style="3" customWidth="1"/>
    <col min="8963" max="8963" width="5" style="3" customWidth="1"/>
    <col min="8964" max="8964" width="15.85546875" style="3" customWidth="1"/>
    <col min="8965" max="8965" width="4.42578125" style="3" customWidth="1"/>
    <col min="8966" max="8966" width="22" style="3" customWidth="1"/>
    <col min="8967" max="8967" width="28.85546875" style="3" customWidth="1"/>
    <col min="8968" max="8968" width="29" style="3" customWidth="1"/>
    <col min="8969" max="8969" width="21.85546875" style="3" customWidth="1"/>
    <col min="8970" max="8970" width="5.140625" style="3" customWidth="1"/>
    <col min="8971" max="8971" width="11.42578125" style="3" customWidth="1"/>
    <col min="8972" max="8972" width="15.7109375" style="3" customWidth="1"/>
    <col min="8973" max="8973" width="0" style="3" hidden="1" customWidth="1"/>
    <col min="8974" max="9217" width="11.42578125" style="3"/>
    <col min="9218" max="9218" width="2" style="3" customWidth="1"/>
    <col min="9219" max="9219" width="5" style="3" customWidth="1"/>
    <col min="9220" max="9220" width="15.85546875" style="3" customWidth="1"/>
    <col min="9221" max="9221" width="4.42578125" style="3" customWidth="1"/>
    <col min="9222" max="9222" width="22" style="3" customWidth="1"/>
    <col min="9223" max="9223" width="28.85546875" style="3" customWidth="1"/>
    <col min="9224" max="9224" width="29" style="3" customWidth="1"/>
    <col min="9225" max="9225" width="21.85546875" style="3" customWidth="1"/>
    <col min="9226" max="9226" width="5.140625" style="3" customWidth="1"/>
    <col min="9227" max="9227" width="11.42578125" style="3" customWidth="1"/>
    <col min="9228" max="9228" width="15.7109375" style="3" customWidth="1"/>
    <col min="9229" max="9229" width="0" style="3" hidden="1" customWidth="1"/>
    <col min="9230" max="9473" width="11.42578125" style="3"/>
    <col min="9474" max="9474" width="2" style="3" customWidth="1"/>
    <col min="9475" max="9475" width="5" style="3" customWidth="1"/>
    <col min="9476" max="9476" width="15.85546875" style="3" customWidth="1"/>
    <col min="9477" max="9477" width="4.42578125" style="3" customWidth="1"/>
    <col min="9478" max="9478" width="22" style="3" customWidth="1"/>
    <col min="9479" max="9479" width="28.85546875" style="3" customWidth="1"/>
    <col min="9480" max="9480" width="29" style="3" customWidth="1"/>
    <col min="9481" max="9481" width="21.85546875" style="3" customWidth="1"/>
    <col min="9482" max="9482" width="5.140625" style="3" customWidth="1"/>
    <col min="9483" max="9483" width="11.42578125" style="3" customWidth="1"/>
    <col min="9484" max="9484" width="15.7109375" style="3" customWidth="1"/>
    <col min="9485" max="9485" width="0" style="3" hidden="1" customWidth="1"/>
    <col min="9486" max="9729" width="11.42578125" style="3"/>
    <col min="9730" max="9730" width="2" style="3" customWidth="1"/>
    <col min="9731" max="9731" width="5" style="3" customWidth="1"/>
    <col min="9732" max="9732" width="15.85546875" style="3" customWidth="1"/>
    <col min="9733" max="9733" width="4.42578125" style="3" customWidth="1"/>
    <col min="9734" max="9734" width="22" style="3" customWidth="1"/>
    <col min="9735" max="9735" width="28.85546875" style="3" customWidth="1"/>
    <col min="9736" max="9736" width="29" style="3" customWidth="1"/>
    <col min="9737" max="9737" width="21.85546875" style="3" customWidth="1"/>
    <col min="9738" max="9738" width="5.140625" style="3" customWidth="1"/>
    <col min="9739" max="9739" width="11.42578125" style="3" customWidth="1"/>
    <col min="9740" max="9740" width="15.7109375" style="3" customWidth="1"/>
    <col min="9741" max="9741" width="0" style="3" hidden="1" customWidth="1"/>
    <col min="9742" max="9985" width="11.42578125" style="3"/>
    <col min="9986" max="9986" width="2" style="3" customWidth="1"/>
    <col min="9987" max="9987" width="5" style="3" customWidth="1"/>
    <col min="9988" max="9988" width="15.85546875" style="3" customWidth="1"/>
    <col min="9989" max="9989" width="4.42578125" style="3" customWidth="1"/>
    <col min="9990" max="9990" width="22" style="3" customWidth="1"/>
    <col min="9991" max="9991" width="28.85546875" style="3" customWidth="1"/>
    <col min="9992" max="9992" width="29" style="3" customWidth="1"/>
    <col min="9993" max="9993" width="21.85546875" style="3" customWidth="1"/>
    <col min="9994" max="9994" width="5.140625" style="3" customWidth="1"/>
    <col min="9995" max="9995" width="11.42578125" style="3" customWidth="1"/>
    <col min="9996" max="9996" width="15.7109375" style="3" customWidth="1"/>
    <col min="9997" max="9997" width="0" style="3" hidden="1" customWidth="1"/>
    <col min="9998" max="10241" width="11.42578125" style="3"/>
    <col min="10242" max="10242" width="2" style="3" customWidth="1"/>
    <col min="10243" max="10243" width="5" style="3" customWidth="1"/>
    <col min="10244" max="10244" width="15.85546875" style="3" customWidth="1"/>
    <col min="10245" max="10245" width="4.42578125" style="3" customWidth="1"/>
    <col min="10246" max="10246" width="22" style="3" customWidth="1"/>
    <col min="10247" max="10247" width="28.85546875" style="3" customWidth="1"/>
    <col min="10248" max="10248" width="29" style="3" customWidth="1"/>
    <col min="10249" max="10249" width="21.85546875" style="3" customWidth="1"/>
    <col min="10250" max="10250" width="5.140625" style="3" customWidth="1"/>
    <col min="10251" max="10251" width="11.42578125" style="3" customWidth="1"/>
    <col min="10252" max="10252" width="15.7109375" style="3" customWidth="1"/>
    <col min="10253" max="10253" width="0" style="3" hidden="1" customWidth="1"/>
    <col min="10254" max="10497" width="11.42578125" style="3"/>
    <col min="10498" max="10498" width="2" style="3" customWidth="1"/>
    <col min="10499" max="10499" width="5" style="3" customWidth="1"/>
    <col min="10500" max="10500" width="15.85546875" style="3" customWidth="1"/>
    <col min="10501" max="10501" width="4.42578125" style="3" customWidth="1"/>
    <col min="10502" max="10502" width="22" style="3" customWidth="1"/>
    <col min="10503" max="10503" width="28.85546875" style="3" customWidth="1"/>
    <col min="10504" max="10504" width="29" style="3" customWidth="1"/>
    <col min="10505" max="10505" width="21.85546875" style="3" customWidth="1"/>
    <col min="10506" max="10506" width="5.140625" style="3" customWidth="1"/>
    <col min="10507" max="10507" width="11.42578125" style="3" customWidth="1"/>
    <col min="10508" max="10508" width="15.7109375" style="3" customWidth="1"/>
    <col min="10509" max="10509" width="0" style="3" hidden="1" customWidth="1"/>
    <col min="10510" max="10753" width="11.42578125" style="3"/>
    <col min="10754" max="10754" width="2" style="3" customWidth="1"/>
    <col min="10755" max="10755" width="5" style="3" customWidth="1"/>
    <col min="10756" max="10756" width="15.85546875" style="3" customWidth="1"/>
    <col min="10757" max="10757" width="4.42578125" style="3" customWidth="1"/>
    <col min="10758" max="10758" width="22" style="3" customWidth="1"/>
    <col min="10759" max="10759" width="28.85546875" style="3" customWidth="1"/>
    <col min="10760" max="10760" width="29" style="3" customWidth="1"/>
    <col min="10761" max="10761" width="21.85546875" style="3" customWidth="1"/>
    <col min="10762" max="10762" width="5.140625" style="3" customWidth="1"/>
    <col min="10763" max="10763" width="11.42578125" style="3" customWidth="1"/>
    <col min="10764" max="10764" width="15.7109375" style="3" customWidth="1"/>
    <col min="10765" max="10765" width="0" style="3" hidden="1" customWidth="1"/>
    <col min="10766" max="11009" width="11.42578125" style="3"/>
    <col min="11010" max="11010" width="2" style="3" customWidth="1"/>
    <col min="11011" max="11011" width="5" style="3" customWidth="1"/>
    <col min="11012" max="11012" width="15.85546875" style="3" customWidth="1"/>
    <col min="11013" max="11013" width="4.42578125" style="3" customWidth="1"/>
    <col min="11014" max="11014" width="22" style="3" customWidth="1"/>
    <col min="11015" max="11015" width="28.85546875" style="3" customWidth="1"/>
    <col min="11016" max="11016" width="29" style="3" customWidth="1"/>
    <col min="11017" max="11017" width="21.85546875" style="3" customWidth="1"/>
    <col min="11018" max="11018" width="5.140625" style="3" customWidth="1"/>
    <col min="11019" max="11019" width="11.42578125" style="3" customWidth="1"/>
    <col min="11020" max="11020" width="15.7109375" style="3" customWidth="1"/>
    <col min="11021" max="11021" width="0" style="3" hidden="1" customWidth="1"/>
    <col min="11022" max="11265" width="11.42578125" style="3"/>
    <col min="11266" max="11266" width="2" style="3" customWidth="1"/>
    <col min="11267" max="11267" width="5" style="3" customWidth="1"/>
    <col min="11268" max="11268" width="15.85546875" style="3" customWidth="1"/>
    <col min="11269" max="11269" width="4.42578125" style="3" customWidth="1"/>
    <col min="11270" max="11270" width="22" style="3" customWidth="1"/>
    <col min="11271" max="11271" width="28.85546875" style="3" customWidth="1"/>
    <col min="11272" max="11272" width="29" style="3" customWidth="1"/>
    <col min="11273" max="11273" width="21.85546875" style="3" customWidth="1"/>
    <col min="11274" max="11274" width="5.140625" style="3" customWidth="1"/>
    <col min="11275" max="11275" width="11.42578125" style="3" customWidth="1"/>
    <col min="11276" max="11276" width="15.7109375" style="3" customWidth="1"/>
    <col min="11277" max="11277" width="0" style="3" hidden="1" customWidth="1"/>
    <col min="11278" max="11521" width="11.42578125" style="3"/>
    <col min="11522" max="11522" width="2" style="3" customWidth="1"/>
    <col min="11523" max="11523" width="5" style="3" customWidth="1"/>
    <col min="11524" max="11524" width="15.85546875" style="3" customWidth="1"/>
    <col min="11525" max="11525" width="4.42578125" style="3" customWidth="1"/>
    <col min="11526" max="11526" width="22" style="3" customWidth="1"/>
    <col min="11527" max="11527" width="28.85546875" style="3" customWidth="1"/>
    <col min="11528" max="11528" width="29" style="3" customWidth="1"/>
    <col min="11529" max="11529" width="21.85546875" style="3" customWidth="1"/>
    <col min="11530" max="11530" width="5.140625" style="3" customWidth="1"/>
    <col min="11531" max="11531" width="11.42578125" style="3" customWidth="1"/>
    <col min="11532" max="11532" width="15.7109375" style="3" customWidth="1"/>
    <col min="11533" max="11533" width="0" style="3" hidden="1" customWidth="1"/>
    <col min="11534" max="11777" width="11.42578125" style="3"/>
    <col min="11778" max="11778" width="2" style="3" customWidth="1"/>
    <col min="11779" max="11779" width="5" style="3" customWidth="1"/>
    <col min="11780" max="11780" width="15.85546875" style="3" customWidth="1"/>
    <col min="11781" max="11781" width="4.42578125" style="3" customWidth="1"/>
    <col min="11782" max="11782" width="22" style="3" customWidth="1"/>
    <col min="11783" max="11783" width="28.85546875" style="3" customWidth="1"/>
    <col min="11784" max="11784" width="29" style="3" customWidth="1"/>
    <col min="11785" max="11785" width="21.85546875" style="3" customWidth="1"/>
    <col min="11786" max="11786" width="5.140625" style="3" customWidth="1"/>
    <col min="11787" max="11787" width="11.42578125" style="3" customWidth="1"/>
    <col min="11788" max="11788" width="15.7109375" style="3" customWidth="1"/>
    <col min="11789" max="11789" width="0" style="3" hidden="1" customWidth="1"/>
    <col min="11790" max="12033" width="11.42578125" style="3"/>
    <col min="12034" max="12034" width="2" style="3" customWidth="1"/>
    <col min="12035" max="12035" width="5" style="3" customWidth="1"/>
    <col min="12036" max="12036" width="15.85546875" style="3" customWidth="1"/>
    <col min="12037" max="12037" width="4.42578125" style="3" customWidth="1"/>
    <col min="12038" max="12038" width="22" style="3" customWidth="1"/>
    <col min="12039" max="12039" width="28.85546875" style="3" customWidth="1"/>
    <col min="12040" max="12040" width="29" style="3" customWidth="1"/>
    <col min="12041" max="12041" width="21.85546875" style="3" customWidth="1"/>
    <col min="12042" max="12042" width="5.140625" style="3" customWidth="1"/>
    <col min="12043" max="12043" width="11.42578125" style="3" customWidth="1"/>
    <col min="12044" max="12044" width="15.7109375" style="3" customWidth="1"/>
    <col min="12045" max="12045" width="0" style="3" hidden="1" customWidth="1"/>
    <col min="12046" max="12289" width="11.42578125" style="3"/>
    <col min="12290" max="12290" width="2" style="3" customWidth="1"/>
    <col min="12291" max="12291" width="5" style="3" customWidth="1"/>
    <col min="12292" max="12292" width="15.85546875" style="3" customWidth="1"/>
    <col min="12293" max="12293" width="4.42578125" style="3" customWidth="1"/>
    <col min="12294" max="12294" width="22" style="3" customWidth="1"/>
    <col min="12295" max="12295" width="28.85546875" style="3" customWidth="1"/>
    <col min="12296" max="12296" width="29" style="3" customWidth="1"/>
    <col min="12297" max="12297" width="21.85546875" style="3" customWidth="1"/>
    <col min="12298" max="12298" width="5.140625" style="3" customWidth="1"/>
    <col min="12299" max="12299" width="11.42578125" style="3" customWidth="1"/>
    <col min="12300" max="12300" width="15.7109375" style="3" customWidth="1"/>
    <col min="12301" max="12301" width="0" style="3" hidden="1" customWidth="1"/>
    <col min="12302" max="12545" width="11.42578125" style="3"/>
    <col min="12546" max="12546" width="2" style="3" customWidth="1"/>
    <col min="12547" max="12547" width="5" style="3" customWidth="1"/>
    <col min="12548" max="12548" width="15.85546875" style="3" customWidth="1"/>
    <col min="12549" max="12549" width="4.42578125" style="3" customWidth="1"/>
    <col min="12550" max="12550" width="22" style="3" customWidth="1"/>
    <col min="12551" max="12551" width="28.85546875" style="3" customWidth="1"/>
    <col min="12552" max="12552" width="29" style="3" customWidth="1"/>
    <col min="12553" max="12553" width="21.85546875" style="3" customWidth="1"/>
    <col min="12554" max="12554" width="5.140625" style="3" customWidth="1"/>
    <col min="12555" max="12555" width="11.42578125" style="3" customWidth="1"/>
    <col min="12556" max="12556" width="15.7109375" style="3" customWidth="1"/>
    <col min="12557" max="12557" width="0" style="3" hidden="1" customWidth="1"/>
    <col min="12558" max="12801" width="11.42578125" style="3"/>
    <col min="12802" max="12802" width="2" style="3" customWidth="1"/>
    <col min="12803" max="12803" width="5" style="3" customWidth="1"/>
    <col min="12804" max="12804" width="15.85546875" style="3" customWidth="1"/>
    <col min="12805" max="12805" width="4.42578125" style="3" customWidth="1"/>
    <col min="12806" max="12806" width="22" style="3" customWidth="1"/>
    <col min="12807" max="12807" width="28.85546875" style="3" customWidth="1"/>
    <col min="12808" max="12808" width="29" style="3" customWidth="1"/>
    <col min="12809" max="12809" width="21.85546875" style="3" customWidth="1"/>
    <col min="12810" max="12810" width="5.140625" style="3" customWidth="1"/>
    <col min="12811" max="12811" width="11.42578125" style="3" customWidth="1"/>
    <col min="12812" max="12812" width="15.7109375" style="3" customWidth="1"/>
    <col min="12813" max="12813" width="0" style="3" hidden="1" customWidth="1"/>
    <col min="12814" max="13057" width="11.42578125" style="3"/>
    <col min="13058" max="13058" width="2" style="3" customWidth="1"/>
    <col min="13059" max="13059" width="5" style="3" customWidth="1"/>
    <col min="13060" max="13060" width="15.85546875" style="3" customWidth="1"/>
    <col min="13061" max="13061" width="4.42578125" style="3" customWidth="1"/>
    <col min="13062" max="13062" width="22" style="3" customWidth="1"/>
    <col min="13063" max="13063" width="28.85546875" style="3" customWidth="1"/>
    <col min="13064" max="13064" width="29" style="3" customWidth="1"/>
    <col min="13065" max="13065" width="21.85546875" style="3" customWidth="1"/>
    <col min="13066" max="13066" width="5.140625" style="3" customWidth="1"/>
    <col min="13067" max="13067" width="11.42578125" style="3" customWidth="1"/>
    <col min="13068" max="13068" width="15.7109375" style="3" customWidth="1"/>
    <col min="13069" max="13069" width="0" style="3" hidden="1" customWidth="1"/>
    <col min="13070" max="13313" width="11.42578125" style="3"/>
    <col min="13314" max="13314" width="2" style="3" customWidth="1"/>
    <col min="13315" max="13315" width="5" style="3" customWidth="1"/>
    <col min="13316" max="13316" width="15.85546875" style="3" customWidth="1"/>
    <col min="13317" max="13317" width="4.42578125" style="3" customWidth="1"/>
    <col min="13318" max="13318" width="22" style="3" customWidth="1"/>
    <col min="13319" max="13319" width="28.85546875" style="3" customWidth="1"/>
    <col min="13320" max="13320" width="29" style="3" customWidth="1"/>
    <col min="13321" max="13321" width="21.85546875" style="3" customWidth="1"/>
    <col min="13322" max="13322" width="5.140625" style="3" customWidth="1"/>
    <col min="13323" max="13323" width="11.42578125" style="3" customWidth="1"/>
    <col min="13324" max="13324" width="15.7109375" style="3" customWidth="1"/>
    <col min="13325" max="13325" width="0" style="3" hidden="1" customWidth="1"/>
    <col min="13326" max="13569" width="11.42578125" style="3"/>
    <col min="13570" max="13570" width="2" style="3" customWidth="1"/>
    <col min="13571" max="13571" width="5" style="3" customWidth="1"/>
    <col min="13572" max="13572" width="15.85546875" style="3" customWidth="1"/>
    <col min="13573" max="13573" width="4.42578125" style="3" customWidth="1"/>
    <col min="13574" max="13574" width="22" style="3" customWidth="1"/>
    <col min="13575" max="13575" width="28.85546875" style="3" customWidth="1"/>
    <col min="13576" max="13576" width="29" style="3" customWidth="1"/>
    <col min="13577" max="13577" width="21.85546875" style="3" customWidth="1"/>
    <col min="13578" max="13578" width="5.140625" style="3" customWidth="1"/>
    <col min="13579" max="13579" width="11.42578125" style="3" customWidth="1"/>
    <col min="13580" max="13580" width="15.7109375" style="3" customWidth="1"/>
    <col min="13581" max="13581" width="0" style="3" hidden="1" customWidth="1"/>
    <col min="13582" max="13825" width="11.42578125" style="3"/>
    <col min="13826" max="13826" width="2" style="3" customWidth="1"/>
    <col min="13827" max="13827" width="5" style="3" customWidth="1"/>
    <col min="13828" max="13828" width="15.85546875" style="3" customWidth="1"/>
    <col min="13829" max="13829" width="4.42578125" style="3" customWidth="1"/>
    <col min="13830" max="13830" width="22" style="3" customWidth="1"/>
    <col min="13831" max="13831" width="28.85546875" style="3" customWidth="1"/>
    <col min="13832" max="13832" width="29" style="3" customWidth="1"/>
    <col min="13833" max="13833" width="21.85546875" style="3" customWidth="1"/>
    <col min="13834" max="13834" width="5.140625" style="3" customWidth="1"/>
    <col min="13835" max="13835" width="11.42578125" style="3" customWidth="1"/>
    <col min="13836" max="13836" width="15.7109375" style="3" customWidth="1"/>
    <col min="13837" max="13837" width="0" style="3" hidden="1" customWidth="1"/>
    <col min="13838" max="14081" width="11.42578125" style="3"/>
    <col min="14082" max="14082" width="2" style="3" customWidth="1"/>
    <col min="14083" max="14083" width="5" style="3" customWidth="1"/>
    <col min="14084" max="14084" width="15.85546875" style="3" customWidth="1"/>
    <col min="14085" max="14085" width="4.42578125" style="3" customWidth="1"/>
    <col min="14086" max="14086" width="22" style="3" customWidth="1"/>
    <col min="14087" max="14087" width="28.85546875" style="3" customWidth="1"/>
    <col min="14088" max="14088" width="29" style="3" customWidth="1"/>
    <col min="14089" max="14089" width="21.85546875" style="3" customWidth="1"/>
    <col min="14090" max="14090" width="5.140625" style="3" customWidth="1"/>
    <col min="14091" max="14091" width="11.42578125" style="3" customWidth="1"/>
    <col min="14092" max="14092" width="15.7109375" style="3" customWidth="1"/>
    <col min="14093" max="14093" width="0" style="3" hidden="1" customWidth="1"/>
    <col min="14094" max="14337" width="11.42578125" style="3"/>
    <col min="14338" max="14338" width="2" style="3" customWidth="1"/>
    <col min="14339" max="14339" width="5" style="3" customWidth="1"/>
    <col min="14340" max="14340" width="15.85546875" style="3" customWidth="1"/>
    <col min="14341" max="14341" width="4.42578125" style="3" customWidth="1"/>
    <col min="14342" max="14342" width="22" style="3" customWidth="1"/>
    <col min="14343" max="14343" width="28.85546875" style="3" customWidth="1"/>
    <col min="14344" max="14344" width="29" style="3" customWidth="1"/>
    <col min="14345" max="14345" width="21.85546875" style="3" customWidth="1"/>
    <col min="14346" max="14346" width="5.140625" style="3" customWidth="1"/>
    <col min="14347" max="14347" width="11.42578125" style="3" customWidth="1"/>
    <col min="14348" max="14348" width="15.7109375" style="3" customWidth="1"/>
    <col min="14349" max="14349" width="0" style="3" hidden="1" customWidth="1"/>
    <col min="14350" max="14593" width="11.42578125" style="3"/>
    <col min="14594" max="14594" width="2" style="3" customWidth="1"/>
    <col min="14595" max="14595" width="5" style="3" customWidth="1"/>
    <col min="14596" max="14596" width="15.85546875" style="3" customWidth="1"/>
    <col min="14597" max="14597" width="4.42578125" style="3" customWidth="1"/>
    <col min="14598" max="14598" width="22" style="3" customWidth="1"/>
    <col min="14599" max="14599" width="28.85546875" style="3" customWidth="1"/>
    <col min="14600" max="14600" width="29" style="3" customWidth="1"/>
    <col min="14601" max="14601" width="21.85546875" style="3" customWidth="1"/>
    <col min="14602" max="14602" width="5.140625" style="3" customWidth="1"/>
    <col min="14603" max="14603" width="11.42578125" style="3" customWidth="1"/>
    <col min="14604" max="14604" width="15.7109375" style="3" customWidth="1"/>
    <col min="14605" max="14605" width="0" style="3" hidden="1" customWidth="1"/>
    <col min="14606" max="14849" width="11.42578125" style="3"/>
    <col min="14850" max="14850" width="2" style="3" customWidth="1"/>
    <col min="14851" max="14851" width="5" style="3" customWidth="1"/>
    <col min="14852" max="14852" width="15.85546875" style="3" customWidth="1"/>
    <col min="14853" max="14853" width="4.42578125" style="3" customWidth="1"/>
    <col min="14854" max="14854" width="22" style="3" customWidth="1"/>
    <col min="14855" max="14855" width="28.85546875" style="3" customWidth="1"/>
    <col min="14856" max="14856" width="29" style="3" customWidth="1"/>
    <col min="14857" max="14857" width="21.85546875" style="3" customWidth="1"/>
    <col min="14858" max="14858" width="5.140625" style="3" customWidth="1"/>
    <col min="14859" max="14859" width="11.42578125" style="3" customWidth="1"/>
    <col min="14860" max="14860" width="15.7109375" style="3" customWidth="1"/>
    <col min="14861" max="14861" width="0" style="3" hidden="1" customWidth="1"/>
    <col min="14862" max="15105" width="11.42578125" style="3"/>
    <col min="15106" max="15106" width="2" style="3" customWidth="1"/>
    <col min="15107" max="15107" width="5" style="3" customWidth="1"/>
    <col min="15108" max="15108" width="15.85546875" style="3" customWidth="1"/>
    <col min="15109" max="15109" width="4.42578125" style="3" customWidth="1"/>
    <col min="15110" max="15110" width="22" style="3" customWidth="1"/>
    <col min="15111" max="15111" width="28.85546875" style="3" customWidth="1"/>
    <col min="15112" max="15112" width="29" style="3" customWidth="1"/>
    <col min="15113" max="15113" width="21.85546875" style="3" customWidth="1"/>
    <col min="15114" max="15114" width="5.140625" style="3" customWidth="1"/>
    <col min="15115" max="15115" width="11.42578125" style="3" customWidth="1"/>
    <col min="15116" max="15116" width="15.7109375" style="3" customWidth="1"/>
    <col min="15117" max="15117" width="0" style="3" hidden="1" customWidth="1"/>
    <col min="15118" max="15361" width="11.42578125" style="3"/>
    <col min="15362" max="15362" width="2" style="3" customWidth="1"/>
    <col min="15363" max="15363" width="5" style="3" customWidth="1"/>
    <col min="15364" max="15364" width="15.85546875" style="3" customWidth="1"/>
    <col min="15365" max="15365" width="4.42578125" style="3" customWidth="1"/>
    <col min="15366" max="15366" width="22" style="3" customWidth="1"/>
    <col min="15367" max="15367" width="28.85546875" style="3" customWidth="1"/>
    <col min="15368" max="15368" width="29" style="3" customWidth="1"/>
    <col min="15369" max="15369" width="21.85546875" style="3" customWidth="1"/>
    <col min="15370" max="15370" width="5.140625" style="3" customWidth="1"/>
    <col min="15371" max="15371" width="11.42578125" style="3" customWidth="1"/>
    <col min="15372" max="15372" width="15.7109375" style="3" customWidth="1"/>
    <col min="15373" max="15373" width="0" style="3" hidden="1" customWidth="1"/>
    <col min="15374" max="15617" width="11.42578125" style="3"/>
    <col min="15618" max="15618" width="2" style="3" customWidth="1"/>
    <col min="15619" max="15619" width="5" style="3" customWidth="1"/>
    <col min="15620" max="15620" width="15.85546875" style="3" customWidth="1"/>
    <col min="15621" max="15621" width="4.42578125" style="3" customWidth="1"/>
    <col min="15622" max="15622" width="22" style="3" customWidth="1"/>
    <col min="15623" max="15623" width="28.85546875" style="3" customWidth="1"/>
    <col min="15624" max="15624" width="29" style="3" customWidth="1"/>
    <col min="15625" max="15625" width="21.85546875" style="3" customWidth="1"/>
    <col min="15626" max="15626" width="5.140625" style="3" customWidth="1"/>
    <col min="15627" max="15627" width="11.42578125" style="3" customWidth="1"/>
    <col min="15628" max="15628" width="15.7109375" style="3" customWidth="1"/>
    <col min="15629" max="15629" width="0" style="3" hidden="1" customWidth="1"/>
    <col min="15630" max="15873" width="11.42578125" style="3"/>
    <col min="15874" max="15874" width="2" style="3" customWidth="1"/>
    <col min="15875" max="15875" width="5" style="3" customWidth="1"/>
    <col min="15876" max="15876" width="15.85546875" style="3" customWidth="1"/>
    <col min="15877" max="15877" width="4.42578125" style="3" customWidth="1"/>
    <col min="15878" max="15878" width="22" style="3" customWidth="1"/>
    <col min="15879" max="15879" width="28.85546875" style="3" customWidth="1"/>
    <col min="15880" max="15880" width="29" style="3" customWidth="1"/>
    <col min="15881" max="15881" width="21.85546875" style="3" customWidth="1"/>
    <col min="15882" max="15882" width="5.140625" style="3" customWidth="1"/>
    <col min="15883" max="15883" width="11.42578125" style="3" customWidth="1"/>
    <col min="15884" max="15884" width="15.7109375" style="3" customWidth="1"/>
    <col min="15885" max="15885" width="0" style="3" hidden="1" customWidth="1"/>
    <col min="15886" max="16129" width="11.42578125" style="3"/>
    <col min="16130" max="16130" width="2" style="3" customWidth="1"/>
    <col min="16131" max="16131" width="5" style="3" customWidth="1"/>
    <col min="16132" max="16132" width="15.85546875" style="3" customWidth="1"/>
    <col min="16133" max="16133" width="4.42578125" style="3" customWidth="1"/>
    <col min="16134" max="16134" width="22" style="3" customWidth="1"/>
    <col min="16135" max="16135" width="28.85546875" style="3" customWidth="1"/>
    <col min="16136" max="16136" width="29" style="3" customWidth="1"/>
    <col min="16137" max="16137" width="21.85546875" style="3" customWidth="1"/>
    <col min="16138" max="16138" width="5.140625" style="3" customWidth="1"/>
    <col min="16139" max="16139" width="11.42578125" style="3" customWidth="1"/>
    <col min="16140" max="16140" width="15.7109375" style="3" customWidth="1"/>
    <col min="16141" max="16141" width="0" style="3" hidden="1" customWidth="1"/>
    <col min="16142" max="16384" width="11.42578125" style="3"/>
  </cols>
  <sheetData>
    <row r="1" spans="2:14" ht="26.25" x14ac:dyDescent="0.2">
      <c r="B1" s="251" t="s">
        <v>242</v>
      </c>
      <c r="C1" s="251"/>
      <c r="D1" s="251"/>
      <c r="E1" s="251"/>
      <c r="F1" s="251"/>
    </row>
    <row r="2" spans="2:14" ht="15.75" customHeight="1" x14ac:dyDescent="0.2">
      <c r="B2" s="46"/>
      <c r="C2" s="47"/>
      <c r="D2" s="47"/>
      <c r="E2" s="47"/>
      <c r="F2" s="47"/>
      <c r="G2" s="47"/>
      <c r="H2" s="47"/>
      <c r="I2" s="158"/>
      <c r="J2" s="159"/>
    </row>
    <row r="3" spans="2:14" ht="28.5" customHeight="1" x14ac:dyDescent="0.2">
      <c r="B3" s="48"/>
      <c r="D3" s="49"/>
      <c r="F3" s="259" t="s">
        <v>23</v>
      </c>
      <c r="G3" s="259"/>
      <c r="H3" s="259"/>
      <c r="I3" s="52"/>
      <c r="J3" s="50"/>
    </row>
    <row r="4" spans="2:14" ht="21" thickBot="1" x14ac:dyDescent="0.25">
      <c r="B4" s="48"/>
      <c r="D4" s="49"/>
      <c r="E4" s="4"/>
      <c r="F4" s="4"/>
      <c r="G4" s="4"/>
      <c r="H4" s="4"/>
      <c r="I4" s="52"/>
      <c r="J4" s="50"/>
      <c r="M4" s="5"/>
    </row>
    <row r="5" spans="2:14" ht="33.75" customHeight="1" thickBot="1" x14ac:dyDescent="0.45">
      <c r="B5" s="48"/>
      <c r="D5" s="51"/>
      <c r="F5" s="88" t="s">
        <v>25</v>
      </c>
      <c r="G5" s="260"/>
      <c r="H5" s="261"/>
      <c r="I5" s="52"/>
      <c r="J5" s="50"/>
      <c r="M5" s="5" t="s">
        <v>166</v>
      </c>
    </row>
    <row r="6" spans="2:14" ht="15.75" x14ac:dyDescent="0.25">
      <c r="B6" s="48"/>
      <c r="C6" s="262"/>
      <c r="D6" s="263"/>
      <c r="E6" s="264"/>
      <c r="F6" s="60"/>
      <c r="G6" s="53"/>
      <c r="J6" s="50"/>
      <c r="M6" s="5" t="s">
        <v>167</v>
      </c>
    </row>
    <row r="7" spans="2:14" ht="18.75" x14ac:dyDescent="0.3">
      <c r="B7" s="48"/>
      <c r="C7" s="265"/>
      <c r="D7" s="266"/>
      <c r="E7" s="267"/>
      <c r="F7" s="88" t="s">
        <v>26</v>
      </c>
      <c r="G7" s="255"/>
      <c r="H7" s="256"/>
      <c r="I7" s="52"/>
      <c r="J7" s="50"/>
      <c r="M7" s="5" t="s">
        <v>168</v>
      </c>
    </row>
    <row r="8" spans="2:14" ht="18" x14ac:dyDescent="0.25">
      <c r="B8" s="48"/>
      <c r="C8" s="265"/>
      <c r="D8" s="266"/>
      <c r="E8" s="267"/>
      <c r="F8" s="88" t="s">
        <v>27</v>
      </c>
      <c r="G8" s="257"/>
      <c r="H8" s="258"/>
      <c r="I8" s="52"/>
      <c r="J8" s="50"/>
      <c r="M8" s="5" t="s">
        <v>169</v>
      </c>
    </row>
    <row r="9" spans="2:14" ht="18" x14ac:dyDescent="0.25">
      <c r="B9" s="48"/>
      <c r="C9" s="265"/>
      <c r="D9" s="266"/>
      <c r="E9" s="267"/>
      <c r="F9" s="88" t="s">
        <v>28</v>
      </c>
      <c r="G9" s="257"/>
      <c r="H9" s="258"/>
      <c r="I9" s="52"/>
      <c r="J9" s="50"/>
      <c r="M9" s="5"/>
    </row>
    <row r="10" spans="2:14" ht="18" x14ac:dyDescent="0.25">
      <c r="B10" s="48"/>
      <c r="C10" s="265"/>
      <c r="D10" s="266"/>
      <c r="E10" s="267"/>
      <c r="F10" s="88" t="s">
        <v>29</v>
      </c>
      <c r="G10" s="257"/>
      <c r="H10" s="258"/>
      <c r="I10" s="52"/>
      <c r="J10" s="50"/>
      <c r="M10" s="5"/>
    </row>
    <row r="11" spans="2:14" ht="18.75" thickBot="1" x14ac:dyDescent="0.3">
      <c r="B11" s="48"/>
      <c r="C11" s="268"/>
      <c r="D11" s="269"/>
      <c r="E11" s="270"/>
      <c r="F11" s="52"/>
      <c r="G11" s="54"/>
      <c r="H11" s="52"/>
      <c r="I11" s="52"/>
      <c r="J11" s="50"/>
      <c r="M11" s="5"/>
    </row>
    <row r="12" spans="2:14" ht="29.25" customHeight="1" thickBot="1" x14ac:dyDescent="0.25">
      <c r="B12" s="48"/>
      <c r="J12" s="50"/>
    </row>
    <row r="13" spans="2:14" ht="29.25" customHeight="1" thickBot="1" x14ac:dyDescent="0.3">
      <c r="B13" s="48"/>
      <c r="C13" s="165" t="s">
        <v>213</v>
      </c>
      <c r="D13" s="52"/>
      <c r="E13" s="52"/>
      <c r="F13" s="55"/>
      <c r="H13" s="232" t="s">
        <v>212</v>
      </c>
      <c r="I13" s="233">
        <f>Resum!C16</f>
        <v>0</v>
      </c>
      <c r="J13" s="50"/>
    </row>
    <row r="14" spans="2:14" ht="27.75" customHeight="1" thickBot="1" x14ac:dyDescent="0.35">
      <c r="B14" s="48"/>
      <c r="C14" s="163" t="s">
        <v>163</v>
      </c>
      <c r="D14" s="52"/>
      <c r="E14" s="52"/>
      <c r="F14" s="7">
        <v>1</v>
      </c>
      <c r="H14" s="232" t="s">
        <v>211</v>
      </c>
      <c r="I14" s="233">
        <f>Resum!D16</f>
        <v>0</v>
      </c>
      <c r="J14" s="50"/>
    </row>
    <row r="15" spans="2:14" ht="27" customHeight="1" thickBot="1" x14ac:dyDescent="0.35">
      <c r="B15" s="48"/>
      <c r="C15" s="165" t="s">
        <v>164</v>
      </c>
      <c r="D15" s="52"/>
      <c r="E15" s="52"/>
      <c r="F15" s="7">
        <v>1</v>
      </c>
      <c r="H15" s="232" t="s">
        <v>160</v>
      </c>
      <c r="I15" s="233">
        <f>SUM(I13+I14)</f>
        <v>0</v>
      </c>
      <c r="J15" s="50"/>
      <c r="N15" s="6"/>
    </row>
    <row r="16" spans="2:14" ht="24" customHeight="1" thickBot="1" x14ac:dyDescent="0.35">
      <c r="B16" s="48"/>
      <c r="C16" s="166" t="s">
        <v>165</v>
      </c>
      <c r="D16" s="52"/>
      <c r="E16" s="52"/>
      <c r="F16" s="7"/>
      <c r="H16" s="234" t="s">
        <v>171</v>
      </c>
      <c r="I16" s="162">
        <f>($I$15)/$F$14</f>
        <v>0</v>
      </c>
      <c r="J16" s="50"/>
      <c r="M16" s="3" t="s">
        <v>64</v>
      </c>
      <c r="N16" s="6"/>
    </row>
    <row r="17" spans="2:13" ht="18.75" thickBot="1" x14ac:dyDescent="0.3">
      <c r="B17" s="48"/>
      <c r="C17" s="52"/>
      <c r="D17" s="52"/>
      <c r="E17" s="52"/>
      <c r="F17" s="161"/>
      <c r="G17" s="52"/>
      <c r="H17" s="202" t="s">
        <v>68</v>
      </c>
      <c r="I17" s="203">
        <f>($I$15)/$F$15</f>
        <v>0</v>
      </c>
      <c r="J17" s="56"/>
      <c r="M17" s="3" t="s">
        <v>65</v>
      </c>
    </row>
    <row r="18" spans="2:13" ht="18.75" thickBot="1" x14ac:dyDescent="0.3">
      <c r="B18" s="48"/>
      <c r="C18" s="164" t="s">
        <v>30</v>
      </c>
      <c r="D18" s="52"/>
      <c r="E18" s="52"/>
      <c r="F18" s="160"/>
      <c r="G18" s="52"/>
      <c r="H18" s="204" t="s">
        <v>161</v>
      </c>
      <c r="I18" s="235">
        <f>IF($G$30=1,0,IF($G$30=2,0.1,0.08))</f>
        <v>0</v>
      </c>
      <c r="J18" s="50"/>
      <c r="M18" s="3" t="s">
        <v>66</v>
      </c>
    </row>
    <row r="19" spans="2:13" ht="18.75" thickBot="1" x14ac:dyDescent="0.3">
      <c r="B19" s="48"/>
      <c r="E19" s="57"/>
      <c r="F19" s="52"/>
      <c r="H19" s="205" t="s">
        <v>78</v>
      </c>
      <c r="I19" s="236">
        <f>Resum!C15+Resum!D15</f>
        <v>0</v>
      </c>
      <c r="J19" s="50"/>
      <c r="M19" s="3" t="s">
        <v>183</v>
      </c>
    </row>
    <row r="20" spans="2:13" ht="18" x14ac:dyDescent="0.25">
      <c r="B20" s="48"/>
      <c r="C20" s="254" t="s">
        <v>31</v>
      </c>
      <c r="D20" s="149"/>
      <c r="E20" s="57"/>
      <c r="F20" s="117" t="s">
        <v>32</v>
      </c>
      <c r="G20" s="122"/>
      <c r="H20" s="206" t="s">
        <v>36</v>
      </c>
      <c r="I20" s="231" t="e">
        <f>(I15+I19)/(F15*F16)</f>
        <v>#DIV/0!</v>
      </c>
      <c r="J20" s="50"/>
      <c r="M20" s="3" t="s">
        <v>169</v>
      </c>
    </row>
    <row r="21" spans="2:13" ht="18" x14ac:dyDescent="0.25">
      <c r="B21" s="48"/>
      <c r="C21" s="254"/>
      <c r="D21" s="149"/>
      <c r="E21" s="57"/>
      <c r="F21" s="118" t="s">
        <v>10</v>
      </c>
      <c r="G21" s="123"/>
      <c r="H21" s="206" t="s">
        <v>59</v>
      </c>
      <c r="I21" s="230" t="e">
        <f>((I15+I19)/(F15*F16)) * 60</f>
        <v>#DIV/0!</v>
      </c>
      <c r="J21" s="50"/>
      <c r="M21" s="70"/>
    </row>
    <row r="22" spans="2:13" ht="15.75" customHeight="1" thickBot="1" x14ac:dyDescent="0.3">
      <c r="B22" s="48"/>
      <c r="C22" s="254"/>
      <c r="D22" s="149"/>
      <c r="E22" s="57"/>
      <c r="F22" s="119" t="s">
        <v>33</v>
      </c>
      <c r="G22" s="124"/>
      <c r="H22" s="126" t="s">
        <v>69</v>
      </c>
      <c r="I22" s="127"/>
      <c r="J22" s="50"/>
      <c r="M22" s="6"/>
    </row>
    <row r="23" spans="2:13" ht="15.75" customHeight="1" x14ac:dyDescent="0.25">
      <c r="B23" s="48"/>
      <c r="E23" s="57"/>
      <c r="F23" s="72"/>
      <c r="G23" s="4"/>
      <c r="I23" s="58"/>
      <c r="J23" s="50"/>
    </row>
    <row r="24" spans="2:13" ht="18.75" customHeight="1" thickBot="1" x14ac:dyDescent="0.85">
      <c r="B24" s="48"/>
      <c r="E24" s="57"/>
      <c r="F24" s="120" t="s">
        <v>170</v>
      </c>
      <c r="G24" s="59"/>
      <c r="J24" s="50"/>
      <c r="M24" s="53"/>
    </row>
    <row r="25" spans="2:13" ht="20.25" customHeight="1" thickBot="1" x14ac:dyDescent="0.3">
      <c r="B25" s="48"/>
      <c r="C25" s="125" t="s">
        <v>162</v>
      </c>
      <c r="D25" s="252">
        <f>Resum!E13+Resum!E14</f>
        <v>0</v>
      </c>
      <c r="E25" s="252"/>
      <c r="F25" s="253"/>
      <c r="J25" s="50"/>
      <c r="M25" s="53"/>
    </row>
    <row r="26" spans="2:13" ht="13.5" thickBot="1" x14ac:dyDescent="0.25">
      <c r="B26" s="48"/>
      <c r="J26" s="50"/>
    </row>
    <row r="27" spans="2:13" ht="15.75" x14ac:dyDescent="0.2">
      <c r="B27" s="48"/>
      <c r="H27" s="128" t="s">
        <v>34</v>
      </c>
      <c r="I27" s="129"/>
      <c r="J27" s="50"/>
    </row>
    <row r="28" spans="2:13" ht="16.5" thickBot="1" x14ac:dyDescent="0.25">
      <c r="B28" s="48"/>
      <c r="H28" s="130" t="s">
        <v>35</v>
      </c>
      <c r="I28" s="131"/>
      <c r="J28" s="50"/>
    </row>
    <row r="29" spans="2:13" ht="19.899999999999999" customHeight="1" x14ac:dyDescent="0.2">
      <c r="B29" s="61"/>
      <c r="C29" s="62"/>
      <c r="D29" s="62"/>
      <c r="E29" s="62"/>
      <c r="F29" s="62"/>
      <c r="G29" s="62"/>
      <c r="H29" s="63"/>
      <c r="I29" s="64"/>
      <c r="J29" s="121"/>
    </row>
    <row r="30" spans="2:13" ht="19.899999999999999" hidden="1" customHeight="1" x14ac:dyDescent="0.2">
      <c r="F30" s="51" t="s">
        <v>214</v>
      </c>
      <c r="G30" s="229">
        <v>1</v>
      </c>
    </row>
    <row r="31" spans="2:13" ht="19.899999999999999" hidden="1" customHeight="1" x14ac:dyDescent="0.2">
      <c r="F31" s="51" t="s">
        <v>215</v>
      </c>
    </row>
    <row r="32" spans="2:13" ht="19.899999999999999" hidden="1" customHeight="1" x14ac:dyDescent="0.2">
      <c r="F32" s="51" t="s">
        <v>216</v>
      </c>
    </row>
    <row r="33" spans="6:6" ht="19.899999999999999" hidden="1" customHeight="1" x14ac:dyDescent="0.2">
      <c r="F33" s="51" t="s">
        <v>229</v>
      </c>
    </row>
    <row r="34" spans="6:6" ht="19.899999999999999" hidden="1" customHeight="1" x14ac:dyDescent="0.2">
      <c r="F34" s="51"/>
    </row>
    <row r="35" spans="6:6" ht="19.899999999999999" hidden="1" customHeight="1" x14ac:dyDescent="0.2">
      <c r="F35" s="51"/>
    </row>
    <row r="36" spans="6:6" ht="19.899999999999999" hidden="1" customHeight="1" x14ac:dyDescent="0.2">
      <c r="F36" s="51"/>
    </row>
    <row r="37" spans="6:6" ht="19.899999999999999" customHeight="1" x14ac:dyDescent="0.2"/>
  </sheetData>
  <sheetProtection algorithmName="SHA-512" hashValue="OtYN8tmKfN/np3r6AjsiiTAjc0GRul6tLlFA1hQyIKPWqmgW/8uRKeHTKLdoHoyeIJgF6c2dICRSfH+gKa9KdQ==" saltValue="0DKHkSxR98HEr/ut1Qi6vw==" spinCount="100000" sheet="1" selectLockedCells="1"/>
  <dataConsolidate/>
  <mergeCells count="10">
    <mergeCell ref="B1:F1"/>
    <mergeCell ref="D25:F25"/>
    <mergeCell ref="C20:C22"/>
    <mergeCell ref="G7:H7"/>
    <mergeCell ref="G8:H8"/>
    <mergeCell ref="G9:H9"/>
    <mergeCell ref="G10:H10"/>
    <mergeCell ref="F3:H3"/>
    <mergeCell ref="G5:H5"/>
    <mergeCell ref="C6:E11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headerFooter>
    <oddHeader>&amp;L&amp;G</oddHeader>
    <oddFooter>&amp;L&amp;10&amp;D &amp;T&amp;C&amp;10Pàgina &amp;P de &amp;N&amp;R&amp;10&amp;F</oddFooter>
  </headerFooter>
  <ignoredErrors>
    <ignoredError sqref="I18" unlockedFormula="1"/>
    <ignoredError sqref="I20:I21" evalError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5</xdr:col>
                    <xdr:colOff>0</xdr:colOff>
                    <xdr:row>17</xdr:row>
                    <xdr:rowOff>9525</xdr:rowOff>
                  </from>
                  <to>
                    <xdr:col>5</xdr:col>
                    <xdr:colOff>2428875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Drop Down 8">
              <controlPr defaultSize="0" autoLine="0" autoPict="0">
                <anchor moveWithCells="1">
                  <from>
                    <xdr:col>5</xdr:col>
                    <xdr:colOff>19050</xdr:colOff>
                    <xdr:row>12</xdr:row>
                    <xdr:rowOff>0</xdr:rowOff>
                  </from>
                  <to>
                    <xdr:col>5</xdr:col>
                    <xdr:colOff>2447925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Drop Down 10">
              <controlPr defaultSize="0" autoLine="0" autoPict="0">
                <anchor moveWithCells="1">
                  <from>
                    <xdr:col>6</xdr:col>
                    <xdr:colOff>9525</xdr:colOff>
                    <xdr:row>23</xdr:row>
                    <xdr:rowOff>9525</xdr:rowOff>
                  </from>
                  <to>
                    <xdr:col>6</xdr:col>
                    <xdr:colOff>1914525</xdr:colOff>
                    <xdr:row>24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8172-1BEF-4115-88B3-29842EDB57BB}">
  <sheetPr codeName="Hoja3">
    <tabColor theme="6"/>
  </sheetPr>
  <dimension ref="A1:EC143"/>
  <sheetViews>
    <sheetView showZeros="0" zoomScaleNormal="100" zoomScaleSheetLayoutView="100" workbookViewId="0">
      <pane xSplit="3" ySplit="3" topLeftCell="D4" activePane="bottomRight" state="frozen"/>
      <selection activeCell="C6" sqref="C6:E11"/>
      <selection pane="topRight" activeCell="C6" sqref="C6:E11"/>
      <selection pane="bottomLeft" activeCell="C6" sqref="C6:E11"/>
      <selection pane="bottomRight" activeCell="E8" sqref="E8"/>
    </sheetView>
  </sheetViews>
  <sheetFormatPr defaultColWidth="9.140625" defaultRowHeight="15" x14ac:dyDescent="0.25"/>
  <cols>
    <col min="1" max="1" width="15.85546875" hidden="1" customWidth="1"/>
    <col min="2" max="2" width="11.28515625" style="31" customWidth="1"/>
    <col min="3" max="3" width="59" customWidth="1"/>
    <col min="4" max="6" width="19.42578125" customWidth="1"/>
    <col min="133" max="133" width="15.5703125" hidden="1" customWidth="1"/>
  </cols>
  <sheetData>
    <row r="1" spans="1:133" ht="28.5" customHeight="1" x14ac:dyDescent="0.45">
      <c r="A1" s="73"/>
      <c r="B1" s="73" t="str">
        <f>Portada!B1</f>
        <v>Actualització a: 07/07/2026</v>
      </c>
      <c r="D1" s="143"/>
      <c r="E1" s="10"/>
      <c r="F1" s="10"/>
    </row>
    <row r="2" spans="1:133" ht="21" x14ac:dyDescent="0.25">
      <c r="A2" s="274" t="s">
        <v>13</v>
      </c>
      <c r="B2" s="274"/>
      <c r="C2" s="274"/>
      <c r="D2" s="274" t="s">
        <v>75</v>
      </c>
      <c r="E2" s="274" t="s">
        <v>76</v>
      </c>
      <c r="F2" s="274" t="s">
        <v>77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33" ht="15" customHeight="1" x14ac:dyDescent="0.25">
      <c r="A3" s="274"/>
      <c r="B3" s="274"/>
      <c r="C3" s="274"/>
      <c r="D3" s="274"/>
      <c r="E3" s="274"/>
      <c r="F3" s="27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33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EC4" s="8"/>
    </row>
    <row r="5" spans="1:133" ht="18.75" x14ac:dyDescent="0.3">
      <c r="A5" s="8"/>
      <c r="B5" s="20"/>
      <c r="C5" s="25" t="s">
        <v>118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EC5" s="22"/>
    </row>
    <row r="6" spans="1:133" x14ac:dyDescent="0.25">
      <c r="A6" s="8"/>
      <c r="B6" s="22" t="s">
        <v>0</v>
      </c>
      <c r="C6" s="29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EC6" s="22"/>
    </row>
    <row r="7" spans="1:133" x14ac:dyDescent="0.25">
      <c r="A7" s="8"/>
      <c r="B7" s="21" t="s">
        <v>90</v>
      </c>
      <c r="C7" s="16" t="s">
        <v>42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EC7" s="22"/>
    </row>
    <row r="8" spans="1:133" x14ac:dyDescent="0.25">
      <c r="A8" s="16"/>
      <c r="B8" s="107" t="s">
        <v>91</v>
      </c>
      <c r="C8" s="107" t="s">
        <v>3</v>
      </c>
      <c r="D8" s="246">
        <f>'Pressupost Arrencada Ràdio'!K8</f>
        <v>0</v>
      </c>
      <c r="E8" s="248"/>
      <c r="F8" s="244">
        <f>E8-D8</f>
        <v>0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EC8" s="18" t="e">
        <f>(IF(#REF!=0,1,#REF!)*IF(#REF!=0,1,#REF!)*#REF! )</f>
        <v>#REF!</v>
      </c>
    </row>
    <row r="9" spans="1:133" x14ac:dyDescent="0.25">
      <c r="B9" s="113" t="s">
        <v>92</v>
      </c>
      <c r="C9" s="114" t="s">
        <v>80</v>
      </c>
      <c r="D9" s="132">
        <f>'Pressupost Arrencada Ràdio'!K9</f>
        <v>0</v>
      </c>
      <c r="E9" s="138"/>
      <c r="F9" s="132">
        <f t="shared" ref="F9:F36" si="0">E9-D9</f>
        <v>0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EC9" s="18" t="e">
        <f>(IF(#REF!=0,1,#REF!)*IF(#REF!=0,1,#REF!)*#REF! )</f>
        <v>#REF!</v>
      </c>
    </row>
    <row r="10" spans="1:133" x14ac:dyDescent="0.25">
      <c r="A10" s="16"/>
      <c r="B10" s="96" t="s">
        <v>93</v>
      </c>
      <c r="C10" s="96" t="s">
        <v>81</v>
      </c>
      <c r="D10" s="132">
        <f>'Pressupost Arrencada Ràdio'!K10</f>
        <v>0</v>
      </c>
      <c r="E10" s="137"/>
      <c r="F10" s="132">
        <f t="shared" si="0"/>
        <v>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EC10" s="18" t="e">
        <f>(IF(#REF!=0,1,#REF!)*IF(#REF!=0,1,#REF!)*#REF! )</f>
        <v>#REF!</v>
      </c>
    </row>
    <row r="11" spans="1:133" x14ac:dyDescent="0.25">
      <c r="A11" s="16"/>
      <c r="B11" s="113" t="s">
        <v>94</v>
      </c>
      <c r="C11" s="114" t="s">
        <v>81</v>
      </c>
      <c r="D11" s="132">
        <f>'Pressupost Arrencada Ràdio'!K11</f>
        <v>0</v>
      </c>
      <c r="E11" s="138"/>
      <c r="F11" s="132">
        <f t="shared" si="0"/>
        <v>0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EC11" s="18" t="e">
        <f>(IF(#REF!=0,1,#REF!)*IF(#REF!=0,1,#REF!)*#REF! )</f>
        <v>#REF!</v>
      </c>
    </row>
    <row r="12" spans="1:133" x14ac:dyDescent="0.25">
      <c r="A12" s="16"/>
      <c r="B12" s="96" t="s">
        <v>95</v>
      </c>
      <c r="C12" s="96" t="s">
        <v>81</v>
      </c>
      <c r="D12" s="132">
        <f>'Pressupost Arrencada Ràdio'!K12</f>
        <v>0</v>
      </c>
      <c r="E12" s="135"/>
      <c r="F12" s="132">
        <f t="shared" si="0"/>
        <v>0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EC12" s="18" t="e">
        <f>(IF(#REF!=0,1,#REF!)*IF(#REF!=0,1,#REF!)*#REF! )</f>
        <v>#REF!</v>
      </c>
    </row>
    <row r="13" spans="1:133" x14ac:dyDescent="0.25">
      <c r="A13" s="16"/>
      <c r="B13" s="113" t="s">
        <v>96</v>
      </c>
      <c r="C13" s="114" t="s">
        <v>81</v>
      </c>
      <c r="D13" s="132">
        <f>'Pressupost Arrencada Ràdio'!K13</f>
        <v>0</v>
      </c>
      <c r="E13" s="136"/>
      <c r="F13" s="132">
        <f t="shared" si="0"/>
        <v>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EC13" s="18" t="e">
        <f>(IF(#REF!=0,1,#REF!)*IF(#REF!=0,1,#REF!)*#REF! )</f>
        <v>#REF!</v>
      </c>
    </row>
    <row r="14" spans="1:133" x14ac:dyDescent="0.25">
      <c r="A14" s="16"/>
      <c r="B14" s="96" t="s">
        <v>97</v>
      </c>
      <c r="C14" s="96" t="s">
        <v>82</v>
      </c>
      <c r="D14" s="132">
        <f>'Pressupost Arrencada Ràdio'!K14</f>
        <v>0</v>
      </c>
      <c r="E14" s="135"/>
      <c r="F14" s="132">
        <f t="shared" si="0"/>
        <v>0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EC14" s="18" t="e">
        <f>(IF(#REF!=0,1,#REF!)*IF(#REF!=0,1,#REF!)*#REF! )</f>
        <v>#REF!</v>
      </c>
    </row>
    <row r="15" spans="1:133" x14ac:dyDescent="0.25">
      <c r="A15" s="16"/>
      <c r="B15" s="113" t="s">
        <v>98</v>
      </c>
      <c r="C15" s="114" t="s">
        <v>83</v>
      </c>
      <c r="D15" s="132">
        <f>'Pressupost Arrencada Ràdio'!K15</f>
        <v>0</v>
      </c>
      <c r="E15" s="136"/>
      <c r="F15" s="132">
        <f t="shared" si="0"/>
        <v>0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EC15" s="18" t="e">
        <f>(IF(#REF!=0,1,#REF!)*IF(#REF!=0,1,#REF!)*#REF! )</f>
        <v>#REF!</v>
      </c>
    </row>
    <row r="16" spans="1:133" x14ac:dyDescent="0.25">
      <c r="A16" s="16"/>
      <c r="B16" s="96" t="s">
        <v>99</v>
      </c>
      <c r="C16" s="96" t="s">
        <v>83</v>
      </c>
      <c r="D16" s="132">
        <f>'Pressupost Arrencada Ràdio'!K16</f>
        <v>0</v>
      </c>
      <c r="E16" s="135"/>
      <c r="F16" s="132">
        <f t="shared" si="0"/>
        <v>0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EC16" s="18" t="e">
        <f>(IF(#REF!=0,1,#REF!)*IF(#REF!=0,1,#REF!)*#REF! )</f>
        <v>#REF!</v>
      </c>
    </row>
    <row r="17" spans="1:133" x14ac:dyDescent="0.25">
      <c r="A17" s="16"/>
      <c r="B17" s="113" t="s">
        <v>100</v>
      </c>
      <c r="C17" s="114" t="s">
        <v>83</v>
      </c>
      <c r="D17" s="132">
        <f>'Pressupost Arrencada Ràdio'!K17</f>
        <v>0</v>
      </c>
      <c r="E17" s="136"/>
      <c r="F17" s="132">
        <f t="shared" si="0"/>
        <v>0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EC17" s="18" t="e">
        <f>(IF(#REF!=0,1,#REF!)*IF(#REF!=0,1,#REF!)*#REF! )</f>
        <v>#REF!</v>
      </c>
    </row>
    <row r="18" spans="1:133" x14ac:dyDescent="0.25">
      <c r="A18" s="16"/>
      <c r="B18" s="96" t="s">
        <v>101</v>
      </c>
      <c r="C18" s="96" t="s">
        <v>83</v>
      </c>
      <c r="D18" s="132">
        <f>'Pressupost Arrencada Ràdio'!K18</f>
        <v>0</v>
      </c>
      <c r="E18" s="135"/>
      <c r="F18" s="132">
        <f t="shared" si="0"/>
        <v>0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EC18" s="18" t="e">
        <f>(IF(#REF!=0,1,#REF!)*IF(#REF!=0,1,#REF!)*#REF! )</f>
        <v>#REF!</v>
      </c>
    </row>
    <row r="19" spans="1:133" x14ac:dyDescent="0.25">
      <c r="A19" s="16"/>
      <c r="B19" s="113" t="s">
        <v>102</v>
      </c>
      <c r="C19" s="114" t="s">
        <v>84</v>
      </c>
      <c r="D19" s="132">
        <f>'Pressupost Arrencada Ràdio'!K19</f>
        <v>0</v>
      </c>
      <c r="E19" s="136"/>
      <c r="F19" s="132">
        <f t="shared" si="0"/>
        <v>0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EC19" s="18" t="e">
        <f>(IF(#REF!=0,1,#REF!)*IF(#REF!=0,1,#REF!)*#REF! )</f>
        <v>#REF!</v>
      </c>
    </row>
    <row r="20" spans="1:133" x14ac:dyDescent="0.25">
      <c r="A20" s="16"/>
      <c r="B20" s="96" t="s">
        <v>103</v>
      </c>
      <c r="C20" s="96" t="s">
        <v>84</v>
      </c>
      <c r="D20" s="132">
        <f>'Pressupost Arrencada Ràdio'!K20</f>
        <v>0</v>
      </c>
      <c r="E20" s="135"/>
      <c r="F20" s="132">
        <f t="shared" si="0"/>
        <v>0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EC20" s="18" t="e">
        <f>(IF(#REF!=0,1,#REF!)*IF(#REF!=0,1,#REF!)*#REF! )</f>
        <v>#REF!</v>
      </c>
    </row>
    <row r="21" spans="1:133" x14ac:dyDescent="0.25">
      <c r="A21" s="16"/>
      <c r="B21" s="113" t="s">
        <v>104</v>
      </c>
      <c r="C21" s="145" t="s">
        <v>84</v>
      </c>
      <c r="D21" s="132">
        <f>'Pressupost Arrencada Ràdio'!K21</f>
        <v>0</v>
      </c>
      <c r="E21" s="136"/>
      <c r="F21" s="132">
        <f t="shared" si="0"/>
        <v>0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EC21" s="18" t="e">
        <f>(IF(#REF!=0,1,#REF!)*IF(#REF!=0,1,#REF!)*#REF! )</f>
        <v>#REF!</v>
      </c>
    </row>
    <row r="22" spans="1:133" x14ac:dyDescent="0.25">
      <c r="A22" s="16"/>
      <c r="B22" s="96" t="s">
        <v>105</v>
      </c>
      <c r="C22" s="96" t="s">
        <v>84</v>
      </c>
      <c r="D22" s="132">
        <f>'Pressupost Arrencada Ràdio'!K22</f>
        <v>0</v>
      </c>
      <c r="E22" s="135"/>
      <c r="F22" s="132">
        <f t="shared" si="0"/>
        <v>0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EC22" s="18" t="e">
        <f>(IF(#REF!=0,1,#REF!)*IF(#REF!=0,1,#REF!)*#REF! )</f>
        <v>#REF!</v>
      </c>
    </row>
    <row r="23" spans="1:133" x14ac:dyDescent="0.25">
      <c r="A23" s="16"/>
      <c r="B23" s="145" t="s">
        <v>106</v>
      </c>
      <c r="C23" s="145" t="str">
        <f>'Pressupost Producció Ràdio'!C23</f>
        <v>Community Manager</v>
      </c>
      <c r="D23" s="132">
        <f>'Pressupost Arrencada Ràdio'!K23</f>
        <v>0</v>
      </c>
      <c r="E23" s="136"/>
      <c r="F23" s="132">
        <f t="shared" si="0"/>
        <v>0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EC23" s="18" t="e">
        <f>(IF(#REF!=0,1,#REF!)*IF(#REF!=0,1,#REF!)*#REF! )</f>
        <v>#REF!</v>
      </c>
    </row>
    <row r="24" spans="1:133" x14ac:dyDescent="0.25">
      <c r="A24" s="16"/>
      <c r="B24" s="96" t="s">
        <v>107</v>
      </c>
      <c r="C24" s="133">
        <f>'Pressupost Arrencada Ràdio'!C24</f>
        <v>0</v>
      </c>
      <c r="D24" s="132">
        <f>'Pressupost Arrencada Ràdio'!K24</f>
        <v>0</v>
      </c>
      <c r="E24" s="135"/>
      <c r="F24" s="132">
        <f t="shared" si="0"/>
        <v>0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EC24" s="18" t="e">
        <f>(IF(#REF!=0,1,#REF!)*IF(#REF!=0,1,#REF!)*#REF! )</f>
        <v>#REF!</v>
      </c>
    </row>
    <row r="25" spans="1:133" x14ac:dyDescent="0.25">
      <c r="A25" s="16"/>
      <c r="B25" s="145" t="s">
        <v>108</v>
      </c>
      <c r="C25" s="133">
        <f>'Pressupost Arrencada Ràdio'!C25</f>
        <v>0</v>
      </c>
      <c r="D25" s="132">
        <f>'Pressupost Arrencada Ràdio'!K25</f>
        <v>0</v>
      </c>
      <c r="E25" s="136"/>
      <c r="F25" s="132">
        <f t="shared" si="0"/>
        <v>0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EC25" s="18" t="e">
        <f>(IF(#REF!=0,1,#REF!)*IF(#REF!=0,1,#REF!)*#REF! )</f>
        <v>#REF!</v>
      </c>
    </row>
    <row r="26" spans="1:133" x14ac:dyDescent="0.25">
      <c r="A26" s="16"/>
      <c r="B26" s="96" t="s">
        <v>109</v>
      </c>
      <c r="C26" s="133">
        <f>'Pressupost Arrencada Ràdio'!C26</f>
        <v>0</v>
      </c>
      <c r="D26" s="132">
        <f>'Pressupost Arrencada Ràdio'!K26</f>
        <v>0</v>
      </c>
      <c r="E26" s="135"/>
      <c r="F26" s="132">
        <f t="shared" si="0"/>
        <v>0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EC26" s="18" t="e">
        <f>(IF(#REF!=0,1,#REF!)*IF(#REF!=0,1,#REF!)*#REF! )</f>
        <v>#REF!</v>
      </c>
    </row>
    <row r="27" spans="1:133" x14ac:dyDescent="0.25">
      <c r="A27" s="16"/>
      <c r="B27" s="151" t="s">
        <v>243</v>
      </c>
      <c r="C27" s="133">
        <f>'Pressupost Arrencada Ràdio'!C27</f>
        <v>0</v>
      </c>
      <c r="D27" s="132">
        <f>'Pressupost Arrencada Ràdio'!K27</f>
        <v>0</v>
      </c>
      <c r="E27" s="136"/>
      <c r="F27" s="132">
        <f t="shared" si="0"/>
        <v>0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EC27" s="18"/>
    </row>
    <row r="28" spans="1:133" ht="15.75" thickBot="1" x14ac:dyDescent="0.3">
      <c r="A28" s="16"/>
      <c r="B28" s="27"/>
      <c r="C28" s="89" t="str">
        <f>"TOTAL " &amp;" " &amp; B7 &amp; " " &amp; (C7)</f>
        <v>TOTAL  01.01. Direcció</v>
      </c>
      <c r="D28" s="92">
        <f>SUM(D8:D27)</f>
        <v>0</v>
      </c>
      <c r="E28" s="92">
        <f>SUM(E8:E27)</f>
        <v>0</v>
      </c>
      <c r="F28" s="92">
        <f>SUM(F8:F27)</f>
        <v>0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EC28" s="18" t="e">
        <f>(IF(#REF!=0,1,#REF!)*IF(#REF!=0,1,#REF!)*#REF! )</f>
        <v>#REF!</v>
      </c>
    </row>
    <row r="29" spans="1:133" x14ac:dyDescent="0.25">
      <c r="A29" s="16"/>
      <c r="B29" s="22" t="s">
        <v>0</v>
      </c>
      <c r="C29" s="29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EC29" s="18" t="e">
        <f>(IF(#REF!=0,1,#REF!)*IF(#REF!=0,1,#REF!)*#REF! )</f>
        <v>#REF!</v>
      </c>
    </row>
    <row r="30" spans="1:133" ht="15.75" thickBot="1" x14ac:dyDescent="0.3">
      <c r="A30" s="16"/>
      <c r="B30" s="21" t="s">
        <v>110</v>
      </c>
      <c r="C30" s="16" t="s">
        <v>89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EC30" s="19" t="e">
        <f>SUM(EC8:EC29)</f>
        <v>#REF!</v>
      </c>
    </row>
    <row r="31" spans="1:133" x14ac:dyDescent="0.25">
      <c r="A31" s="8"/>
      <c r="B31" s="106" t="s">
        <v>111</v>
      </c>
      <c r="C31" s="107" t="s">
        <v>117</v>
      </c>
      <c r="D31" s="246">
        <f>'Pressupost Arrencada Ràdio'!K31</f>
        <v>0</v>
      </c>
      <c r="E31" s="245"/>
      <c r="F31" s="244">
        <f t="shared" si="0"/>
        <v>0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EC31" s="30"/>
    </row>
    <row r="32" spans="1:133" x14ac:dyDescent="0.25">
      <c r="A32" s="8"/>
      <c r="B32" s="150" t="s">
        <v>112</v>
      </c>
      <c r="C32" s="145" t="s">
        <v>85</v>
      </c>
      <c r="D32" s="132">
        <f>'Pressupost Arrencada Ràdio'!K32</f>
        <v>0</v>
      </c>
      <c r="E32" s="136"/>
      <c r="F32" s="132">
        <f t="shared" si="0"/>
        <v>0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EC32" s="22"/>
    </row>
    <row r="33" spans="1:133" x14ac:dyDescent="0.25">
      <c r="A33" s="16"/>
      <c r="B33" s="95" t="s">
        <v>113</v>
      </c>
      <c r="C33" s="96" t="s">
        <v>85</v>
      </c>
      <c r="D33" s="132">
        <f>'Pressupost Arrencada Ràdio'!K33</f>
        <v>0</v>
      </c>
      <c r="E33" s="135"/>
      <c r="F33" s="132">
        <f t="shared" si="0"/>
        <v>0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EC33" s="18" t="e">
        <f>(IF(#REF!=0,1,#REF!)*IF(#REF!=0,1,#REF!)*#REF! )</f>
        <v>#REF!</v>
      </c>
    </row>
    <row r="34" spans="1:133" x14ac:dyDescent="0.25">
      <c r="B34" s="102" t="s">
        <v>114</v>
      </c>
      <c r="C34" s="133">
        <f>'Pressupost Arrencada Ràdio'!C34</f>
        <v>0</v>
      </c>
      <c r="D34" s="132">
        <f>'Pressupost Arrencada Ràdio'!K34</f>
        <v>0</v>
      </c>
      <c r="E34" s="136"/>
      <c r="F34" s="132">
        <f t="shared" si="0"/>
        <v>0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EC34" s="18" t="e">
        <f>(IF(#REF!=0,1,#REF!)*IF(#REF!=0,1,#REF!)*#REF! )</f>
        <v>#REF!</v>
      </c>
    </row>
    <row r="35" spans="1:133" x14ac:dyDescent="0.25">
      <c r="A35" s="16"/>
      <c r="B35" s="95" t="s">
        <v>115</v>
      </c>
      <c r="C35" s="133">
        <f>'Pressupost Arrencada Ràdio'!C35</f>
        <v>0</v>
      </c>
      <c r="D35" s="132">
        <f>'Pressupost Arrencada Ràdio'!K35</f>
        <v>0</v>
      </c>
      <c r="E35" s="135"/>
      <c r="F35" s="132">
        <f t="shared" si="0"/>
        <v>0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EC35" s="18" t="e">
        <f>(IF(#REF!=0,1,#REF!)*IF(#REF!=0,1,#REF!)*#REF! )</f>
        <v>#REF!</v>
      </c>
    </row>
    <row r="36" spans="1:133" x14ac:dyDescent="0.25">
      <c r="A36" s="16"/>
      <c r="B36" s="241" t="s">
        <v>220</v>
      </c>
      <c r="C36" s="133">
        <f>'Pressupost Arrencada Ràdio'!C36</f>
        <v>0</v>
      </c>
      <c r="D36" s="132">
        <f>'Pressupost Arrencada Ràdio'!K36</f>
        <v>0</v>
      </c>
      <c r="E36" s="136"/>
      <c r="F36" s="132">
        <f t="shared" si="0"/>
        <v>0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EC36" s="18" t="e">
        <f>(IF(#REF!=0,1,#REF!)*IF(#REF!=0,1,#REF!)*#REF! )</f>
        <v>#REF!</v>
      </c>
    </row>
    <row r="37" spans="1:133" ht="15.75" thickBot="1" x14ac:dyDescent="0.3">
      <c r="A37" s="16"/>
      <c r="B37" s="27"/>
      <c r="C37" s="89" t="str">
        <f>"TOTAL " &amp;" " &amp; B30 &amp; " " &amp; (C30)</f>
        <v>TOTAL  01.02. Realització</v>
      </c>
      <c r="D37" s="92">
        <f>SUM(D31:D36)</f>
        <v>0</v>
      </c>
      <c r="E37" s="92">
        <f>SUM(E31:E36)</f>
        <v>0</v>
      </c>
      <c r="F37" s="92">
        <f>SUM(F31:F36)</f>
        <v>0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EC37" s="18" t="e">
        <f>(IF(#REF!=0,1,#REF!)*IF(#REF!=0,1,#REF!)*#REF! )</f>
        <v>#REF!</v>
      </c>
    </row>
    <row r="38" spans="1:133" x14ac:dyDescent="0.25">
      <c r="A38" s="16"/>
      <c r="B38" s="22" t="s">
        <v>0</v>
      </c>
      <c r="C38" s="29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EC38" s="18" t="e">
        <f>(IF(#REF!=0,1,#REF!)*IF(#REF!=0,1,#REF!)*#REF! )</f>
        <v>#REF!</v>
      </c>
    </row>
    <row r="39" spans="1:133" x14ac:dyDescent="0.25">
      <c r="A39" s="16"/>
      <c r="B39" s="21" t="s">
        <v>116</v>
      </c>
      <c r="C39" s="16" t="s">
        <v>10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EC39" s="18" t="e">
        <f>(IF(#REF!=0,1,#REF!)*IF(#REF!=0,1,#REF!)*#REF! )</f>
        <v>#REF!</v>
      </c>
    </row>
    <row r="40" spans="1:133" x14ac:dyDescent="0.25">
      <c r="A40" s="16"/>
      <c r="B40" s="106" t="s">
        <v>124</v>
      </c>
      <c r="C40" s="107" t="s">
        <v>119</v>
      </c>
      <c r="D40" s="244">
        <f>'Pressupost Arrencada Ràdio'!K40</f>
        <v>0</v>
      </c>
      <c r="E40" s="245"/>
      <c r="F40" s="244">
        <f t="shared" ref="F40:F42" si="1">E40-D40</f>
        <v>0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EC40" s="18" t="e">
        <f>(IF(#REF!=0,1,#REF!)*IF(#REF!=0,1,#REF!)*#REF! )</f>
        <v>#REF!</v>
      </c>
    </row>
    <row r="41" spans="1:133" x14ac:dyDescent="0.25">
      <c r="A41" s="16"/>
      <c r="B41" s="102" t="s">
        <v>125</v>
      </c>
      <c r="C41" s="247">
        <f>'Pressupost Arrencada Ràdio'!C41</f>
        <v>0</v>
      </c>
      <c r="D41" s="132">
        <f>'Pressupost Arrencada Ràdio'!K41</f>
        <v>0</v>
      </c>
      <c r="E41" s="136"/>
      <c r="F41" s="132">
        <f t="shared" si="1"/>
        <v>0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EC41" s="18" t="e">
        <f>(IF(#REF!=0,1,#REF!)*IF(#REF!=0,1,#REF!)*#REF! )</f>
        <v>#REF!</v>
      </c>
    </row>
    <row r="42" spans="1:133" x14ac:dyDescent="0.25">
      <c r="A42" s="16"/>
      <c r="B42" s="240" t="s">
        <v>244</v>
      </c>
      <c r="C42" s="247">
        <f>'Pressupost Arrencada Ràdio'!C42</f>
        <v>0</v>
      </c>
      <c r="D42" s="132">
        <f>'Pressupost Arrencada Ràdio'!K42</f>
        <v>0</v>
      </c>
      <c r="E42" s="135"/>
      <c r="F42" s="132">
        <f t="shared" si="1"/>
        <v>0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EC42" s="18"/>
    </row>
    <row r="43" spans="1:133" ht="15.75" thickBot="1" x14ac:dyDescent="0.3">
      <c r="A43" s="16"/>
      <c r="B43" s="27"/>
      <c r="C43" s="89" t="str">
        <f>"TOTAL " &amp;" " &amp; B39 &amp; " " &amp; (C39)</f>
        <v>TOTAL  01.03. Producció</v>
      </c>
      <c r="D43" s="92">
        <f>SUM(D40:D42)</f>
        <v>0</v>
      </c>
      <c r="E43" s="92">
        <f>SUM(E40:E42)</f>
        <v>0</v>
      </c>
      <c r="F43" s="92">
        <f>SUM(F40:F42)</f>
        <v>0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EC43" s="18" t="e">
        <f>(IF(#REF!=0,1,#REF!)*IF(#REF!=0,1,#REF!)*#REF! )</f>
        <v>#REF!</v>
      </c>
    </row>
    <row r="44" spans="1:133" ht="15.75" thickBot="1" x14ac:dyDescent="0.3">
      <c r="A44" s="16"/>
      <c r="B44" s="20"/>
      <c r="C44" s="42" t="str">
        <f xml:space="preserve"> "TOTAL " &amp; 'Pressupost Producció Ràdio'!C5</f>
        <v>TOTAL CAPÍTOL 01.- Equip</v>
      </c>
      <c r="D44" s="134">
        <f xml:space="preserve"> D28+D37+D43</f>
        <v>0</v>
      </c>
      <c r="E44" s="134">
        <f t="shared" ref="E44" si="2" xml:space="preserve"> E28+E37+E43</f>
        <v>0</v>
      </c>
      <c r="F44" s="134">
        <f xml:space="preserve"> F28+F37+F43</f>
        <v>0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EC44" s="19" t="e">
        <f>SUM(EC33:EC43)</f>
        <v>#REF!</v>
      </c>
    </row>
    <row r="45" spans="1:133" x14ac:dyDescent="0.25">
      <c r="A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EC45" s="24" t="e">
        <f>(EC30+EC44)</f>
        <v>#REF!</v>
      </c>
    </row>
    <row r="46" spans="1:133" ht="18.75" x14ac:dyDescent="0.3">
      <c r="A46" s="8"/>
      <c r="B46" s="34"/>
      <c r="C46" s="25" t="s">
        <v>120</v>
      </c>
      <c r="D46" s="8"/>
      <c r="E46" s="8"/>
      <c r="F46" s="8"/>
      <c r="G46" s="8"/>
      <c r="H46" s="8"/>
      <c r="I46" s="8"/>
      <c r="J46" s="13"/>
      <c r="K46" s="13"/>
      <c r="L46" s="13"/>
      <c r="M46" s="13"/>
      <c r="N46" s="13"/>
      <c r="O46" s="13"/>
      <c r="P46" s="13"/>
      <c r="Q46" s="13"/>
      <c r="EC46" s="30"/>
    </row>
    <row r="47" spans="1:133" x14ac:dyDescent="0.25">
      <c r="A47" s="8"/>
      <c r="B47" s="22" t="s">
        <v>0</v>
      </c>
      <c r="C47" s="3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33" x14ac:dyDescent="0.25">
      <c r="A48" s="8"/>
      <c r="B48" s="21" t="s">
        <v>121</v>
      </c>
      <c r="C48" s="16" t="s">
        <v>245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33" x14ac:dyDescent="0.25">
      <c r="A49" s="8"/>
      <c r="B49" s="107" t="s">
        <v>122</v>
      </c>
      <c r="C49" s="247">
        <f>'Pressupost Arrencada Ràdio'!C49</f>
        <v>0</v>
      </c>
      <c r="D49" s="244">
        <f>'Pressupost Arrencada Ràdio'!K49</f>
        <v>0</v>
      </c>
      <c r="E49" s="245"/>
      <c r="F49" s="244">
        <f t="shared" ref="F49:F50" si="3">E49-D49</f>
        <v>0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33" x14ac:dyDescent="0.25">
      <c r="A50" s="16"/>
      <c r="B50" s="239" t="s">
        <v>123</v>
      </c>
      <c r="C50" s="247">
        <f>'Pressupost Arrencada Ràdio'!C50</f>
        <v>0</v>
      </c>
      <c r="D50" s="132">
        <f>'Pressupost Arrencada Ràdio'!K50</f>
        <v>0</v>
      </c>
      <c r="E50" s="136"/>
      <c r="F50" s="132">
        <f t="shared" si="3"/>
        <v>0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EC50" s="18" t="e">
        <f>(IF(#REF!=0,1,#REF!)*IF(#REF!=0,1,#REF!)*#REF! )</f>
        <v>#REF!</v>
      </c>
    </row>
    <row r="51" spans="1:133" ht="15.75" thickBot="1" x14ac:dyDescent="0.3">
      <c r="A51" s="16"/>
      <c r="B51" s="27"/>
      <c r="C51" s="89" t="str">
        <f>"TOTAL " &amp;" " &amp; B48 &amp; " " &amp; (C48)</f>
        <v>TOTAL  02.01. Altres retribucions</v>
      </c>
      <c r="D51" s="92">
        <f>SUM(D49:D50)</f>
        <v>0</v>
      </c>
      <c r="E51" s="92">
        <f>SUM(E49:E50)</f>
        <v>0</v>
      </c>
      <c r="F51" s="92">
        <f>SUM(F49:F50)</f>
        <v>0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EC51" s="18" t="e">
        <f>(IF(#REF!=0,1,#REF!)*IF(#REF!=0,1,#REF!)*#REF! )</f>
        <v>#REF!</v>
      </c>
    </row>
    <row r="52" spans="1:133" x14ac:dyDescent="0.25">
      <c r="A52" s="16"/>
      <c r="B52" s="20"/>
      <c r="C52" s="42" t="str">
        <f xml:space="preserve"> "TOTAL " &amp; 'Pressupost Producció Ràdio'!C46</f>
        <v>TOTAL CAPÍTOL 02.- Altres retribucions</v>
      </c>
      <c r="D52" s="134">
        <f xml:space="preserve"> D51</f>
        <v>0</v>
      </c>
      <c r="E52" s="134">
        <f t="shared" ref="E52:F52" si="4" xml:space="preserve"> E51</f>
        <v>0</v>
      </c>
      <c r="F52" s="134">
        <f t="shared" si="4"/>
        <v>0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EC52" s="18" t="e">
        <f>(IF(#REF!=0,1,#REF!)*IF(#REF!=0,1,#REF!)*#REF! )</f>
        <v>#REF!</v>
      </c>
    </row>
    <row r="53" spans="1:133" x14ac:dyDescent="0.25">
      <c r="A53" s="16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EC53" s="18" t="e">
        <f>(IF(#REF!=0,1,#REF!)*IF(#REF!=0,1,#REF!)*#REF! )</f>
        <v>#REF!</v>
      </c>
    </row>
    <row r="54" spans="1:133" ht="19.5" thickBot="1" x14ac:dyDescent="0.35">
      <c r="A54" s="16"/>
      <c r="B54" s="34"/>
      <c r="C54" s="25" t="s">
        <v>159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EC54" s="19" t="e">
        <f>SUM(EC50:EC53)</f>
        <v>#REF!</v>
      </c>
    </row>
    <row r="55" spans="1:133" x14ac:dyDescent="0.25">
      <c r="A55" s="8"/>
      <c r="B55" s="22" t="s">
        <v>0</v>
      </c>
      <c r="C55" s="29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EC55" s="30"/>
    </row>
    <row r="56" spans="1:133" x14ac:dyDescent="0.25">
      <c r="A56" s="8"/>
      <c r="B56" s="21" t="s">
        <v>1</v>
      </c>
      <c r="C56" s="16" t="s">
        <v>127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33" x14ac:dyDescent="0.25">
      <c r="A57" s="16"/>
      <c r="B57" s="107" t="s">
        <v>2</v>
      </c>
      <c r="C57" s="107" t="s">
        <v>62</v>
      </c>
      <c r="D57" s="244">
        <f>'Pressupost Arrencada Ràdio'!K57</f>
        <v>0</v>
      </c>
      <c r="E57" s="245"/>
      <c r="F57" s="244">
        <f t="shared" ref="F57:F63" si="5">E57-D57</f>
        <v>0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EC57" s="18" t="e">
        <f>(IF(#REF!=0,1,#REF!)*IF(#REF!=0,1,#REF!)*#REF! )</f>
        <v>#REF!</v>
      </c>
    </row>
    <row r="58" spans="1:133" x14ac:dyDescent="0.25">
      <c r="A58" s="16"/>
      <c r="B58" s="145" t="s">
        <v>4</v>
      </c>
      <c r="C58" s="145" t="s">
        <v>128</v>
      </c>
      <c r="D58" s="132">
        <f>'Pressupost Arrencada Ràdio'!K58</f>
        <v>0</v>
      </c>
      <c r="E58" s="136"/>
      <c r="F58" s="132">
        <f t="shared" si="5"/>
        <v>0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EC58" s="18" t="e">
        <f>(IF(#REF!=0,1,#REF!)*IF(#REF!=0,1,#REF!)*#REF! )</f>
        <v>#REF!</v>
      </c>
    </row>
    <row r="59" spans="1:133" x14ac:dyDescent="0.25">
      <c r="A59" s="16"/>
      <c r="B59" s="96" t="s">
        <v>5</v>
      </c>
      <c r="C59" s="96" t="s">
        <v>126</v>
      </c>
      <c r="D59" s="132">
        <f>'Pressupost Arrencada Ràdio'!K59</f>
        <v>0</v>
      </c>
      <c r="E59" s="135"/>
      <c r="F59" s="132">
        <f t="shared" si="5"/>
        <v>0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EC59" s="18" t="e">
        <f>(IF(#REF!=0,1,#REF!)*IF(#REF!=0,1,#REF!)*#REF! )</f>
        <v>#REF!</v>
      </c>
    </row>
    <row r="60" spans="1:133" x14ac:dyDescent="0.25">
      <c r="A60" s="16"/>
      <c r="B60" s="145" t="s">
        <v>6</v>
      </c>
      <c r="C60" s="145" t="s">
        <v>126</v>
      </c>
      <c r="D60" s="132">
        <f>'Pressupost Arrencada Ràdio'!K60</f>
        <v>0</v>
      </c>
      <c r="E60" s="136"/>
      <c r="F60" s="132">
        <f t="shared" si="5"/>
        <v>0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EC60" s="18" t="e">
        <f>(IF(#REF!=0,1,#REF!)*IF(#REF!=0,1,#REF!)*#REF! )</f>
        <v>#REF!</v>
      </c>
    </row>
    <row r="61" spans="1:133" ht="15.75" thickBot="1" x14ac:dyDescent="0.3">
      <c r="A61" s="16"/>
      <c r="B61" s="96" t="s">
        <v>7</v>
      </c>
      <c r="C61" s="96" t="s">
        <v>86</v>
      </c>
      <c r="D61" s="132">
        <f>'Pressupost Arrencada Ràdio'!K61</f>
        <v>0</v>
      </c>
      <c r="E61" s="135"/>
      <c r="F61" s="132">
        <f t="shared" si="5"/>
        <v>0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EC61" s="19" t="e">
        <f>SUM(EC57:EC60)</f>
        <v>#REF!</v>
      </c>
    </row>
    <row r="62" spans="1:133" x14ac:dyDescent="0.25">
      <c r="A62" s="8"/>
      <c r="B62" s="145" t="s">
        <v>58</v>
      </c>
      <c r="C62" s="145" t="s">
        <v>87</v>
      </c>
      <c r="D62" s="132">
        <f>'Pressupost Arrencada Ràdio'!K62</f>
        <v>0</v>
      </c>
      <c r="E62" s="136"/>
      <c r="F62" s="132">
        <f t="shared" si="5"/>
        <v>0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EC62" s="24" t="e">
        <f>(EC54+EC61)</f>
        <v>#REF!</v>
      </c>
    </row>
    <row r="63" spans="1:133" x14ac:dyDescent="0.25">
      <c r="A63" s="16"/>
      <c r="B63" s="115" t="s">
        <v>8</v>
      </c>
      <c r="C63" s="133">
        <f>'Pressupost Arrencada Ràdio'!C63</f>
        <v>0</v>
      </c>
      <c r="D63" s="132">
        <f>'Pressupost Arrencada Ràdio'!K63</f>
        <v>0</v>
      </c>
      <c r="E63" s="135"/>
      <c r="F63" s="132">
        <f t="shared" si="5"/>
        <v>0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33" ht="15.75" thickBot="1" x14ac:dyDescent="0.3">
      <c r="A64" s="8"/>
      <c r="B64" s="27"/>
      <c r="C64" s="89" t="str">
        <f>"TOTAL " &amp;" " &amp; B56 &amp; " " &amp; (C56)</f>
        <v>TOTAL  03.01. Compres i lloguers</v>
      </c>
      <c r="D64" s="92">
        <f>SUM(D57:D63)</f>
        <v>0</v>
      </c>
      <c r="E64" s="92">
        <f t="shared" ref="E64:F64" si="6">SUM(E57:E63)</f>
        <v>0</v>
      </c>
      <c r="F64" s="92">
        <f t="shared" si="6"/>
        <v>0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33" x14ac:dyDescent="0.25">
      <c r="A65" s="8"/>
      <c r="B65" s="22" t="s">
        <v>0</v>
      </c>
      <c r="C65" s="29"/>
      <c r="D65" s="8"/>
      <c r="E65" s="8"/>
      <c r="F65" s="8"/>
      <c r="G65" s="8"/>
      <c r="H65" s="8"/>
      <c r="I65" s="8"/>
      <c r="J65" s="13"/>
      <c r="K65" s="13"/>
      <c r="L65" s="13"/>
      <c r="M65" s="13"/>
      <c r="N65" s="13"/>
      <c r="O65" s="13"/>
      <c r="P65" s="13"/>
      <c r="Q65" s="13"/>
    </row>
    <row r="66" spans="1:133" x14ac:dyDescent="0.25">
      <c r="A66" s="8"/>
      <c r="B66" s="21" t="s">
        <v>9</v>
      </c>
      <c r="C66" s="16" t="s">
        <v>129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33" x14ac:dyDescent="0.25">
      <c r="A67" s="16"/>
      <c r="B67" s="107" t="s">
        <v>11</v>
      </c>
      <c r="C67" s="107" t="s">
        <v>44</v>
      </c>
      <c r="D67" s="244">
        <f>'Pressupost Arrencada Ràdio'!K67</f>
        <v>0</v>
      </c>
      <c r="E67" s="245"/>
      <c r="F67" s="244">
        <f t="shared" ref="F67:F71" si="7">E67-D67</f>
        <v>0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EC67" s="18" t="e">
        <f>(IF(#REF!=0,1,#REF!)*IF(#REF!=0,1,#REF!)*#REF! )</f>
        <v>#REF!</v>
      </c>
    </row>
    <row r="68" spans="1:133" x14ac:dyDescent="0.25">
      <c r="A68" s="16"/>
      <c r="B68" s="145" t="s">
        <v>4</v>
      </c>
      <c r="C68" s="145" t="s">
        <v>130</v>
      </c>
      <c r="D68" s="132">
        <f>'Pressupost Arrencada Ràdio'!K68</f>
        <v>0</v>
      </c>
      <c r="E68" s="136"/>
      <c r="F68" s="132">
        <f t="shared" si="7"/>
        <v>0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EC68" s="18" t="e">
        <f>(IF(#REF!=0,1,#REF!)*IF(#REF!=0,1,#REF!)*#REF! )</f>
        <v>#REF!</v>
      </c>
    </row>
    <row r="69" spans="1:133" x14ac:dyDescent="0.25">
      <c r="A69" s="16"/>
      <c r="B69" s="96" t="s">
        <v>5</v>
      </c>
      <c r="C69" s="96" t="s">
        <v>46</v>
      </c>
      <c r="D69" s="132">
        <f>'Pressupost Arrencada Ràdio'!K69</f>
        <v>0</v>
      </c>
      <c r="E69" s="135"/>
      <c r="F69" s="132">
        <f t="shared" si="7"/>
        <v>0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EC69" s="18" t="e">
        <f>(IF(#REF!=0,1,#REF!)*IF(#REF!=0,1,#REF!)*#REF! )</f>
        <v>#REF!</v>
      </c>
    </row>
    <row r="70" spans="1:133" x14ac:dyDescent="0.25">
      <c r="A70" s="16"/>
      <c r="B70" s="145" t="s">
        <v>6</v>
      </c>
      <c r="C70" s="145" t="s">
        <v>131</v>
      </c>
      <c r="D70" s="132">
        <f>'Pressupost Arrencada Ràdio'!K70</f>
        <v>0</v>
      </c>
      <c r="E70" s="136"/>
      <c r="F70" s="132">
        <f t="shared" si="7"/>
        <v>0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EC70" s="18" t="e">
        <f>(IF(#REF!=0,1,#REF!)*IF(#REF!=0,1,#REF!)*#REF! )</f>
        <v>#REF!</v>
      </c>
    </row>
    <row r="71" spans="1:133" x14ac:dyDescent="0.25">
      <c r="A71" s="16"/>
      <c r="B71" s="115" t="s">
        <v>7</v>
      </c>
      <c r="C71" s="133">
        <f>'Pressupost Arrencada Ràdio'!C71</f>
        <v>0</v>
      </c>
      <c r="D71" s="132">
        <f>'Pressupost Arrencada Ràdio'!K71</f>
        <v>0</v>
      </c>
      <c r="E71" s="135"/>
      <c r="F71" s="132">
        <f t="shared" si="7"/>
        <v>0</v>
      </c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EC71" s="18" t="e">
        <f>(IF(#REF!=0,1,#REF!)*IF(#REF!=0,1,#REF!)*#REF! )</f>
        <v>#REF!</v>
      </c>
    </row>
    <row r="72" spans="1:133" ht="15.75" thickBot="1" x14ac:dyDescent="0.3">
      <c r="A72" s="16"/>
      <c r="B72" s="27"/>
      <c r="C72" s="89" t="str">
        <f>"TOTAL " &amp;" " &amp; B66 &amp; " " &amp; (C66)</f>
        <v xml:space="preserve">TOTAL  03.02. Locomoció, àpats i allotjament  </v>
      </c>
      <c r="D72" s="92">
        <f>SUM(D67:D71)</f>
        <v>0</v>
      </c>
      <c r="E72" s="92">
        <f>SUM(E67:E71)</f>
        <v>0</v>
      </c>
      <c r="F72" s="92">
        <f>SUM(F67:F71)</f>
        <v>0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EC72" s="18" t="e">
        <f>(IF(#REF!=0,1,#REF!)*IF(#REF!=0,1,#REF!)*#REF! )</f>
        <v>#REF!</v>
      </c>
    </row>
    <row r="73" spans="1:133" x14ac:dyDescent="0.25">
      <c r="A73" s="16"/>
      <c r="B73" s="28"/>
      <c r="C73" s="42" t="str">
        <f xml:space="preserve"> "TOTAL " &amp; 'Pressupost Producció Ràdio'!C54</f>
        <v>TOTAL CAPÍTOL 03.- Despeses de producció</v>
      </c>
      <c r="D73" s="134">
        <f xml:space="preserve"> D64+D72</f>
        <v>0</v>
      </c>
      <c r="E73" s="134">
        <f t="shared" ref="E73:F73" si="8" xml:space="preserve"> E64+E72</f>
        <v>0</v>
      </c>
      <c r="F73" s="134">
        <f t="shared" si="8"/>
        <v>0</v>
      </c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EC73" s="18" t="e">
        <f>(IF(#REF!=0,1,#REF!)*IF(#REF!=0,1,#REF!)*#REF! )</f>
        <v>#REF!</v>
      </c>
    </row>
    <row r="74" spans="1:133" ht="15.75" thickBot="1" x14ac:dyDescent="0.3">
      <c r="A74" s="16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EC74" s="19" t="e">
        <f>SUM(EC67:EC73)</f>
        <v>#REF!</v>
      </c>
    </row>
    <row r="75" spans="1:133" ht="18.75" x14ac:dyDescent="0.3">
      <c r="A75" s="16"/>
      <c r="B75" s="33"/>
      <c r="C75" s="25" t="s">
        <v>132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EC75" s="30"/>
    </row>
    <row r="76" spans="1:133" x14ac:dyDescent="0.25">
      <c r="A76" s="8"/>
      <c r="B76" s="22" t="s">
        <v>0</v>
      </c>
      <c r="C76" s="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33" x14ac:dyDescent="0.25">
      <c r="A77" s="16"/>
      <c r="B77" s="21" t="s">
        <v>133</v>
      </c>
      <c r="C77" s="16" t="s">
        <v>134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EC77" s="18" t="e">
        <f>(IF(#REF!=0,1,#REF!)*IF(#REF!=0,1,#REF!)*#REF! )</f>
        <v>#REF!</v>
      </c>
    </row>
    <row r="78" spans="1:133" x14ac:dyDescent="0.25">
      <c r="A78" s="16"/>
      <c r="B78" s="107" t="s">
        <v>135</v>
      </c>
      <c r="C78" s="107" t="s">
        <v>137</v>
      </c>
      <c r="D78" s="246">
        <f>'Pressupost Arrencada Ràdio'!K78</f>
        <v>0</v>
      </c>
      <c r="E78" s="245"/>
      <c r="F78" s="244">
        <f t="shared" ref="F78:F85" si="9">E78-D78</f>
        <v>0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EC78" s="18" t="e">
        <f>(IF(#REF!=0,1,#REF!)*IF(#REF!=0,1,#REF!)*#REF! )</f>
        <v>#REF!</v>
      </c>
    </row>
    <row r="79" spans="1:133" x14ac:dyDescent="0.25">
      <c r="A79" s="16"/>
      <c r="B79" s="114" t="s">
        <v>136</v>
      </c>
      <c r="C79" s="145" t="s">
        <v>138</v>
      </c>
      <c r="D79" s="132">
        <f>'Pressupost Arrencada Ràdio'!K79</f>
        <v>0</v>
      </c>
      <c r="E79" s="136"/>
      <c r="F79" s="132">
        <f t="shared" si="9"/>
        <v>0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EC79" s="18" t="e">
        <f>(IF(#REF!=0,1,#REF!)*IF(#REF!=0,1,#REF!)*#REF! )</f>
        <v>#REF!</v>
      </c>
    </row>
    <row r="80" spans="1:133" x14ac:dyDescent="0.25">
      <c r="A80" s="16"/>
      <c r="B80" s="96" t="s">
        <v>142</v>
      </c>
      <c r="C80" s="96" t="s">
        <v>139</v>
      </c>
      <c r="D80" s="132">
        <f>'Pressupost Arrencada Ràdio'!K80</f>
        <v>0</v>
      </c>
      <c r="E80" s="135"/>
      <c r="F80" s="132">
        <f t="shared" si="9"/>
        <v>0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EC80" s="18" t="e">
        <f>(IF(#REF!=0,1,#REF!)*IF(#REF!=0,1,#REF!)*#REF! )</f>
        <v>#REF!</v>
      </c>
    </row>
    <row r="81" spans="1:133" ht="15.75" thickBot="1" x14ac:dyDescent="0.3">
      <c r="A81" s="16"/>
      <c r="B81" s="114" t="s">
        <v>143</v>
      </c>
      <c r="C81" s="145" t="s">
        <v>140</v>
      </c>
      <c r="D81" s="132">
        <f>'Pressupost Arrencada Ràdio'!K81</f>
        <v>0</v>
      </c>
      <c r="E81" s="136"/>
      <c r="F81" s="132">
        <f t="shared" si="9"/>
        <v>0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EC81" s="19" t="e">
        <f>SUM(EC77:EC80)</f>
        <v>#REF!</v>
      </c>
    </row>
    <row r="82" spans="1:133" x14ac:dyDescent="0.25">
      <c r="A82" s="16"/>
      <c r="B82" s="96" t="s">
        <v>144</v>
      </c>
      <c r="C82" s="96" t="s">
        <v>217</v>
      </c>
      <c r="D82" s="132">
        <f>'Pressupost Arrencada Ràdio'!K82</f>
        <v>0</v>
      </c>
      <c r="E82" s="135"/>
      <c r="F82" s="132">
        <f t="shared" si="9"/>
        <v>0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EC82" s="228"/>
    </row>
    <row r="83" spans="1:133" x14ac:dyDescent="0.25">
      <c r="A83" s="16"/>
      <c r="B83" s="114" t="s">
        <v>204</v>
      </c>
      <c r="C83" s="151" t="str">
        <f>'Pressupost Producció Ràdio'!C83</f>
        <v>Serveis artístics</v>
      </c>
      <c r="D83" s="132">
        <f>'Pressupost Arrencada Ràdio'!K83</f>
        <v>0</v>
      </c>
      <c r="E83" s="136"/>
      <c r="F83" s="132">
        <f t="shared" si="9"/>
        <v>0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33" x14ac:dyDescent="0.25">
      <c r="A84" s="16"/>
      <c r="B84" s="96" t="s">
        <v>246</v>
      </c>
      <c r="C84" s="133">
        <f>'Pressupost Arrencada Ràdio'!C84</f>
        <v>0</v>
      </c>
      <c r="D84" s="132">
        <f>'Pressupost Arrencada Ràdio'!K84</f>
        <v>0</v>
      </c>
      <c r="E84" s="135"/>
      <c r="F84" s="132">
        <f t="shared" si="9"/>
        <v>0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33" x14ac:dyDescent="0.25">
      <c r="A85" s="16"/>
      <c r="B85" s="151" t="s">
        <v>247</v>
      </c>
      <c r="C85" s="133">
        <f>'Pressupost Arrencada Ràdio'!C85</f>
        <v>0</v>
      </c>
      <c r="D85" s="132">
        <f>'Pressupost Arrencada Ràdio'!K85</f>
        <v>0</v>
      </c>
      <c r="E85" s="136"/>
      <c r="F85" s="132">
        <f t="shared" si="9"/>
        <v>0</v>
      </c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33" ht="15.75" thickBot="1" x14ac:dyDescent="0.3">
      <c r="B86" s="27"/>
      <c r="C86" s="89" t="str">
        <f>"TOTAL " &amp;" " &amp; B77 &amp; " " &amp; (C77)</f>
        <v>TOTAL  04.01. Altres</v>
      </c>
      <c r="D86" s="92">
        <f>SUM(D78:D85)</f>
        <v>0</v>
      </c>
      <c r="E86" s="92">
        <f>SUM(E78:E85)</f>
        <v>0</v>
      </c>
      <c r="F86" s="92">
        <f>SUM(F78:F85)</f>
        <v>0</v>
      </c>
      <c r="G86" s="8"/>
      <c r="H86" s="8"/>
      <c r="I86" s="8"/>
      <c r="J86" s="13"/>
      <c r="K86" s="13"/>
      <c r="L86" s="13"/>
      <c r="M86" s="13"/>
      <c r="N86" s="13"/>
      <c r="O86" s="13"/>
      <c r="P86" s="13"/>
      <c r="Q86" s="13"/>
      <c r="EC86" s="26"/>
    </row>
    <row r="87" spans="1:133" x14ac:dyDescent="0.25">
      <c r="A87" s="16"/>
      <c r="B87" s="28"/>
      <c r="C87" s="42" t="str">
        <f xml:space="preserve"> "TOTAL " &amp; 'Pressupost Producció Ràdio'!C75</f>
        <v>TOTAL CAPÍTOL 04.- Altres</v>
      </c>
      <c r="D87" s="134">
        <f xml:space="preserve"> D86</f>
        <v>0</v>
      </c>
      <c r="E87" s="134">
        <f t="shared" ref="E87:F87" si="10" xml:space="preserve"> E86</f>
        <v>0</v>
      </c>
      <c r="F87" s="134">
        <f t="shared" si="10"/>
        <v>0</v>
      </c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EC87" s="18" t="e">
        <f>(IF(#REF!=0,1,#REF!)*IF(#REF!=0,1,#REF!)*#REF! )</f>
        <v>#REF!</v>
      </c>
    </row>
    <row r="88" spans="1:133" x14ac:dyDescent="0.25">
      <c r="A88" s="16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EC88" s="18" t="e">
        <f>(IF(#REF!=0,1,#REF!)*IF(#REF!=0,1,#REF!)*#REF! )</f>
        <v>#REF!</v>
      </c>
    </row>
    <row r="89" spans="1:133" ht="18.75" x14ac:dyDescent="0.3">
      <c r="A89" s="16"/>
      <c r="B89" s="33"/>
      <c r="C89" s="25" t="s">
        <v>218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EC89" s="18" t="e">
        <f>(IF(#REF!=0,1,#REF!)*IF(#REF!=0,1,#REF!)*#REF! )</f>
        <v>#REF!</v>
      </c>
    </row>
    <row r="90" spans="1:133" x14ac:dyDescent="0.25">
      <c r="A90" s="16"/>
      <c r="B90" s="22" t="s">
        <v>0</v>
      </c>
      <c r="C90" s="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EC90" s="18" t="e">
        <f>(IF(#REF!=0,1,#REF!)*IF(#REF!=0,1,#REF!)*#REF! )</f>
        <v>#REF!</v>
      </c>
    </row>
    <row r="91" spans="1:133" x14ac:dyDescent="0.25">
      <c r="A91" s="16"/>
      <c r="B91" s="21" t="s">
        <v>145</v>
      </c>
      <c r="C91" s="16" t="s">
        <v>236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EC91" s="18" t="e">
        <f>(IF(#REF!=0,1,#REF!)*IF(#REF!=0,1,#REF!)*#REF! )</f>
        <v>#REF!</v>
      </c>
    </row>
    <row r="92" spans="1:133" ht="15.75" thickBot="1" x14ac:dyDescent="0.3">
      <c r="A92" s="16"/>
      <c r="B92" s="107" t="s">
        <v>146</v>
      </c>
      <c r="C92" s="107" t="str">
        <f>'Pressupost Producció Ràdio'!C92</f>
        <v>Peces per xarxes</v>
      </c>
      <c r="D92" s="246">
        <f>'Pressupost Arrencada Ràdio'!K92</f>
        <v>0</v>
      </c>
      <c r="E92" s="245"/>
      <c r="F92" s="244">
        <f t="shared" ref="F92:F93" si="11">E92-D92</f>
        <v>0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EC92" s="19" t="e">
        <f>SUM(EC87:EC91)</f>
        <v>#REF!</v>
      </c>
    </row>
    <row r="93" spans="1:133" x14ac:dyDescent="0.25">
      <c r="A93" s="16"/>
      <c r="B93" s="151" t="s">
        <v>147</v>
      </c>
      <c r="C93" s="151" t="str">
        <f>'Pressupost Producció Ràdio'!C93</f>
        <v>Peces de promoció</v>
      </c>
      <c r="D93" s="132">
        <f>'Pressupost Arrencada Ràdio'!K93</f>
        <v>0</v>
      </c>
      <c r="E93" s="136"/>
      <c r="F93" s="132">
        <f t="shared" si="11"/>
        <v>0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EC93" s="8"/>
    </row>
    <row r="94" spans="1:133" ht="15.75" thickBot="1" x14ac:dyDescent="0.3">
      <c r="A94" s="8"/>
      <c r="B94" s="28"/>
      <c r="C94" s="89" t="str">
        <f>"TOTAL " &amp;" " &amp; B91 &amp; " " &amp; (C91)</f>
        <v>TOTAL  05.01. Despeses d'arrencada</v>
      </c>
      <c r="D94" s="92">
        <f>SUM(D92:D93)</f>
        <v>0</v>
      </c>
      <c r="E94" s="92">
        <f>SUM(E92:E93)</f>
        <v>0</v>
      </c>
      <c r="F94" s="92">
        <f>SUM(F92:F93)</f>
        <v>0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EC94" s="26"/>
    </row>
    <row r="95" spans="1:133" x14ac:dyDescent="0.25">
      <c r="A95" s="16"/>
      <c r="B95" s="28"/>
      <c r="C95" s="42" t="str">
        <f xml:space="preserve"> "TOTAL " &amp; 'Pressupost Producció Ràdio'!C89</f>
        <v>TOTAL CAPÍTOL  05.- Cost de promoció</v>
      </c>
      <c r="D95" s="134">
        <f xml:space="preserve"> D94</f>
        <v>0</v>
      </c>
      <c r="E95" s="134">
        <f t="shared" ref="E95:F95" si="12" xml:space="preserve"> E94</f>
        <v>0</v>
      </c>
      <c r="F95" s="134">
        <f t="shared" si="12"/>
        <v>0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EC95" s="18" t="e">
        <f>(IF(#REF!=0,1,#REF!)*IF(#REF!=0,1,#REF!)*#REF! )</f>
        <v>#REF!</v>
      </c>
    </row>
    <row r="96" spans="1:133" x14ac:dyDescent="0.25">
      <c r="A96" s="16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EC96" s="18" t="e">
        <f>(IF(#REF!=0,1,#REF!)*IF(#REF!=0,1,#REF!)*#REF! )</f>
        <v>#REF!</v>
      </c>
    </row>
    <row r="97" spans="1:133" ht="18.75" x14ac:dyDescent="0.3">
      <c r="A97" s="16"/>
      <c r="B97" s="33"/>
      <c r="C97" s="25" t="s">
        <v>148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EC97" s="18" t="e">
        <f>(IF(#REF!=0,1,#REF!)*IF(#REF!=0,1,#REF!)*#REF! )</f>
        <v>#REF!</v>
      </c>
    </row>
    <row r="98" spans="1:133" x14ac:dyDescent="0.25">
      <c r="A98" s="16"/>
      <c r="B98" s="22" t="s">
        <v>0</v>
      </c>
      <c r="C98" s="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EC98" s="18" t="e">
        <f>(IF(#REF!=0,1,#REF!)*IF(#REF!=0,1,#REF!)*#REF! )</f>
        <v>#REF!</v>
      </c>
    </row>
    <row r="99" spans="1:133" ht="15.75" thickBot="1" x14ac:dyDescent="0.3">
      <c r="A99" s="16"/>
      <c r="B99" s="21" t="s">
        <v>149</v>
      </c>
      <c r="C99" s="16" t="s">
        <v>234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EC99" s="19" t="e">
        <f>SUM(EC95:EC98)</f>
        <v>#REF!</v>
      </c>
    </row>
    <row r="100" spans="1:133" x14ac:dyDescent="0.25">
      <c r="A100" s="16"/>
      <c r="B100" s="107" t="s">
        <v>151</v>
      </c>
      <c r="C100" s="107" t="s">
        <v>150</v>
      </c>
      <c r="D100" s="246">
        <f>'Pressupost Arrencada Ràdio'!K100</f>
        <v>0</v>
      </c>
      <c r="E100" s="245"/>
      <c r="F100" s="244">
        <f t="shared" ref="F100:F106" si="13">E100-D100</f>
        <v>0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EC100" s="24" t="e">
        <f>(EC74+EC81+EC92+EC99)</f>
        <v>#REF!</v>
      </c>
    </row>
    <row r="101" spans="1:133" x14ac:dyDescent="0.25">
      <c r="A101" s="8"/>
      <c r="B101" s="114" t="s">
        <v>152</v>
      </c>
      <c r="C101" s="145" t="s">
        <v>12</v>
      </c>
      <c r="D101" s="132">
        <f>'Pressupost Arrencada Ràdio'!K101</f>
        <v>0</v>
      </c>
      <c r="E101" s="136"/>
      <c r="F101" s="132">
        <f t="shared" si="13"/>
        <v>0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33" x14ac:dyDescent="0.25">
      <c r="A102" s="8"/>
      <c r="B102" s="96" t="s">
        <v>153</v>
      </c>
      <c r="C102" s="96" t="s">
        <v>88</v>
      </c>
      <c r="D102" s="132">
        <f>'Pressupost Arrencada Ràdio'!K102</f>
        <v>0</v>
      </c>
      <c r="E102" s="135"/>
      <c r="F102" s="132">
        <f t="shared" si="13"/>
        <v>0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33" x14ac:dyDescent="0.25">
      <c r="A103" s="8"/>
      <c r="B103" s="145" t="s">
        <v>155</v>
      </c>
      <c r="C103" s="145" t="s">
        <v>154</v>
      </c>
      <c r="D103" s="132">
        <f>'Pressupost Arrencada Ràdio'!K103</f>
        <v>0</v>
      </c>
      <c r="E103" s="136"/>
      <c r="F103" s="132">
        <f t="shared" si="13"/>
        <v>0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33" x14ac:dyDescent="0.25">
      <c r="A104" s="8"/>
      <c r="B104" s="96" t="s">
        <v>156</v>
      </c>
      <c r="C104" s="96" t="s">
        <v>238</v>
      </c>
      <c r="D104" s="132">
        <f>'Pressupost Arrencada Ràdio'!K104</f>
        <v>0</v>
      </c>
      <c r="E104" s="135"/>
      <c r="F104" s="132">
        <f t="shared" si="13"/>
        <v>0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33" x14ac:dyDescent="0.25">
      <c r="A105" s="16"/>
      <c r="B105" s="145" t="s">
        <v>157</v>
      </c>
      <c r="C105" s="133">
        <f>'Pressupost Arrencada Ràdio'!C105</f>
        <v>0</v>
      </c>
      <c r="D105" s="132">
        <f>'Pressupost Arrencada Ràdio'!K105</f>
        <v>0</v>
      </c>
      <c r="E105" s="136"/>
      <c r="F105" s="132">
        <f t="shared" si="13"/>
        <v>0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EC105" s="18" t="e">
        <f>(IF(#REF!=0,1,#REF!)*IF(#REF!=0,1,#REF!)*#REF! )</f>
        <v>#REF!</v>
      </c>
    </row>
    <row r="106" spans="1:133" x14ac:dyDescent="0.25">
      <c r="B106" s="115" t="s">
        <v>158</v>
      </c>
      <c r="C106" s="133">
        <f>'Pressupost Arrencada Ràdio'!C106</f>
        <v>0</v>
      </c>
      <c r="D106" s="132">
        <f>'Pressupost Arrencada Ràdio'!K106</f>
        <v>0</v>
      </c>
      <c r="E106" s="135"/>
      <c r="F106" s="132">
        <f t="shared" si="13"/>
        <v>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EC106" s="18" t="e">
        <f>(IF(#REF!=0,1,#REF!)*IF(#REF!=0,1,#REF!)*#REF! )</f>
        <v>#REF!</v>
      </c>
    </row>
    <row r="107" spans="1:133" ht="15.75" thickBot="1" x14ac:dyDescent="0.3">
      <c r="A107" s="16"/>
      <c r="B107" s="28"/>
      <c r="C107" s="89" t="str">
        <f>"TOTAL " &amp;" " &amp; B99 &amp; " " &amp; (C99)</f>
        <v>TOTAL  06.01. Despeses Generals</v>
      </c>
      <c r="D107" s="92">
        <f>SUM(D100:D106)</f>
        <v>0</v>
      </c>
      <c r="E107" s="92">
        <f t="shared" ref="E107:F107" si="14">SUM(E100:E106)</f>
        <v>0</v>
      </c>
      <c r="F107" s="92">
        <f t="shared" si="14"/>
        <v>0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EC107" s="18" t="e">
        <f>(IF(#REF!=0,1,#REF!)*IF(#REF!=0,1,#REF!)*#REF! )</f>
        <v>#REF!</v>
      </c>
    </row>
    <row r="108" spans="1:133" x14ac:dyDescent="0.25">
      <c r="A108" s="16"/>
      <c r="B108" s="28"/>
      <c r="C108" s="42" t="str">
        <f xml:space="preserve"> "TOTAL " &amp; 'Pressupost Producció Ràdio'!C97</f>
        <v>TOTAL CAPÍTOL 06.- Despeses generals</v>
      </c>
      <c r="D108" s="134">
        <f xml:space="preserve"> D107</f>
        <v>0</v>
      </c>
      <c r="E108" s="134">
        <f t="shared" ref="E108:F108" si="15" xml:space="preserve"> E107</f>
        <v>0</v>
      </c>
      <c r="F108" s="134">
        <f t="shared" si="15"/>
        <v>0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EC108" s="18" t="e">
        <f>(IF(#REF!=0,1,#REF!)*IF(#REF!=0,1,#REF!)*#REF! )</f>
        <v>#REF!</v>
      </c>
    </row>
    <row r="109" spans="1:133" x14ac:dyDescent="0.25">
      <c r="A109" s="16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EC109" s="18" t="e">
        <f>(IF(#REF!=0,1,#REF!)*IF(#REF!=0,1,#REF!)*#REF! )</f>
        <v>#REF!</v>
      </c>
    </row>
    <row r="110" spans="1:133" ht="18.75" x14ac:dyDescent="0.3">
      <c r="A110" s="16"/>
      <c r="B110" s="33"/>
      <c r="C110" s="25" t="s">
        <v>223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EC110" s="18" t="e">
        <f>(IF(#REF!=0,1,#REF!)*IF(#REF!=0,1,#REF!)*#REF! )</f>
        <v>#REF!</v>
      </c>
    </row>
    <row r="111" spans="1:133" x14ac:dyDescent="0.25">
      <c r="A111" s="16"/>
      <c r="B111" s="22" t="s">
        <v>0</v>
      </c>
      <c r="C111" s="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EC111" s="18" t="e">
        <f>(IF(#REF!=0,1,#REF!)*IF(#REF!=0,1,#REF!)*#REF! )</f>
        <v>#REF!</v>
      </c>
    </row>
    <row r="112" spans="1:133" ht="15.75" thickBot="1" x14ac:dyDescent="0.3">
      <c r="A112" s="16"/>
      <c r="B112" s="21" t="s">
        <v>224</v>
      </c>
      <c r="C112" s="16" t="s">
        <v>235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EC112" s="19" t="e">
        <f>SUM(EC108:EC111)</f>
        <v>#REF!</v>
      </c>
    </row>
    <row r="113" spans="1:133" x14ac:dyDescent="0.25">
      <c r="A113" s="16"/>
      <c r="B113" s="107" t="s">
        <v>230</v>
      </c>
      <c r="C113" s="107" t="s">
        <v>225</v>
      </c>
      <c r="D113" s="246">
        <f>'Pressupost Arrencada Ràdio'!K113</f>
        <v>0</v>
      </c>
      <c r="E113" s="245"/>
      <c r="F113" s="244">
        <f t="shared" ref="F113:F121" si="16">E113-D113</f>
        <v>0</v>
      </c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EC113" s="24" t="e">
        <f>(EC89+EC96+EC105+EC112)</f>
        <v>#REF!</v>
      </c>
    </row>
    <row r="114" spans="1:133" x14ac:dyDescent="0.25">
      <c r="A114" s="8"/>
      <c r="B114" s="114" t="s">
        <v>231</v>
      </c>
      <c r="C114" s="145" t="s">
        <v>239</v>
      </c>
      <c r="D114" s="132">
        <f>'Pressupost Arrencada Ràdio'!K114</f>
        <v>0</v>
      </c>
      <c r="E114" s="136"/>
      <c r="F114" s="132">
        <f t="shared" si="16"/>
        <v>0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33" x14ac:dyDescent="0.25">
      <c r="A115" s="8"/>
      <c r="B115" s="96" t="s">
        <v>232</v>
      </c>
      <c r="C115" s="96" t="s">
        <v>226</v>
      </c>
      <c r="D115" s="132">
        <f>'Pressupost Arrencada Ràdio'!K115</f>
        <v>0</v>
      </c>
      <c r="E115" s="135"/>
      <c r="F115" s="132">
        <f t="shared" si="16"/>
        <v>0</v>
      </c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33" x14ac:dyDescent="0.25">
      <c r="A116" s="8"/>
      <c r="B116" s="145" t="s">
        <v>233</v>
      </c>
      <c r="C116" s="145" t="s">
        <v>227</v>
      </c>
      <c r="D116" s="132">
        <f>'Pressupost Arrencada Ràdio'!K116</f>
        <v>0</v>
      </c>
      <c r="E116" s="136"/>
      <c r="F116" s="132">
        <f t="shared" si="16"/>
        <v>0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33" x14ac:dyDescent="0.25">
      <c r="A117" s="8"/>
      <c r="B117" s="96" t="s">
        <v>240</v>
      </c>
      <c r="C117" s="115" t="s">
        <v>241</v>
      </c>
      <c r="D117" s="132">
        <f>'Pressupost Arrencada Ràdio'!K117</f>
        <v>0</v>
      </c>
      <c r="E117" s="135"/>
      <c r="F117" s="132">
        <f t="shared" si="16"/>
        <v>0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33" x14ac:dyDescent="0.25">
      <c r="A118" s="8"/>
      <c r="B118" s="114" t="s">
        <v>248</v>
      </c>
      <c r="C118" s="133">
        <f>'Pressupost Arrencada Ràdio'!C118</f>
        <v>0</v>
      </c>
      <c r="D118" s="132">
        <f>'Pressupost Arrencada Ràdio'!K118</f>
        <v>0</v>
      </c>
      <c r="E118" s="136"/>
      <c r="F118" s="132">
        <f t="shared" si="16"/>
        <v>0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33" x14ac:dyDescent="0.25">
      <c r="A119" s="8"/>
      <c r="B119" s="96" t="s">
        <v>249</v>
      </c>
      <c r="C119" s="133">
        <f>'Pressupost Arrencada Ràdio'!C119</f>
        <v>0</v>
      </c>
      <c r="D119" s="132">
        <f>'Pressupost Arrencada Ràdio'!K119</f>
        <v>0</v>
      </c>
      <c r="E119" s="135"/>
      <c r="F119" s="132">
        <f t="shared" si="16"/>
        <v>0</v>
      </c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33" x14ac:dyDescent="0.25">
      <c r="A120" s="8"/>
      <c r="B120" s="145" t="s">
        <v>250</v>
      </c>
      <c r="C120" s="133">
        <f>'Pressupost Arrencada Ràdio'!C120</f>
        <v>0</v>
      </c>
      <c r="D120" s="132">
        <f>'Pressupost Arrencada Ràdio'!K120</f>
        <v>0</v>
      </c>
      <c r="E120" s="136"/>
      <c r="F120" s="132">
        <f t="shared" si="16"/>
        <v>0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33" x14ac:dyDescent="0.25">
      <c r="A121" s="8"/>
      <c r="B121" s="115" t="s">
        <v>251</v>
      </c>
      <c r="C121" s="133">
        <f>'Pressupost Arrencada Ràdio'!C121</f>
        <v>0</v>
      </c>
      <c r="D121" s="132">
        <f>'Pressupost Arrencada Ràdio'!K121</f>
        <v>0</v>
      </c>
      <c r="E121" s="135"/>
      <c r="F121" s="132">
        <f t="shared" si="16"/>
        <v>0</v>
      </c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33" ht="15.75" thickBot="1" x14ac:dyDescent="0.3">
      <c r="A122" s="16"/>
      <c r="B122" s="28"/>
      <c r="C122" s="89" t="str">
        <f>"TOTAL " &amp;" " &amp; B112 &amp; " " &amp; (C112)</f>
        <v>TOTAL  07.01. Altres Despeses Generals</v>
      </c>
      <c r="D122" s="92">
        <f>SUM(D113:D121)</f>
        <v>0</v>
      </c>
      <c r="E122" s="92">
        <f>SUM(E113:E121)</f>
        <v>0</v>
      </c>
      <c r="F122" s="92">
        <f>SUM(F113:F121)</f>
        <v>0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EC122" s="18" t="e">
        <f>(IF(#REF!=0,1,#REF!)*IF(#REF!=0,1,#REF!)*#REF! )</f>
        <v>#REF!</v>
      </c>
    </row>
    <row r="123" spans="1:133" x14ac:dyDescent="0.25">
      <c r="A123" s="16"/>
      <c r="B123" s="28"/>
      <c r="C123" s="42" t="str">
        <f xml:space="preserve"> "TOTAL " &amp; 'Pressupost Producció Ràdio'!C110</f>
        <v>TOTAL CAPÍTOL 07.- Altres Despeses generals</v>
      </c>
      <c r="D123" s="134">
        <f xml:space="preserve"> D122</f>
        <v>0</v>
      </c>
      <c r="E123" s="134">
        <f t="shared" ref="E123:F123" si="17" xml:space="preserve"> E122</f>
        <v>0</v>
      </c>
      <c r="F123" s="134">
        <f t="shared" si="17"/>
        <v>0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EC123" s="18" t="e">
        <f>(IF(#REF!=0,1,#REF!)*IF(#REF!=0,1,#REF!)*#REF! )</f>
        <v>#REF!</v>
      </c>
    </row>
    <row r="124" spans="1:133" ht="15.75" thickBot="1" x14ac:dyDescent="0.3">
      <c r="A124" s="16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EC124" s="19" t="e">
        <f>SUM(EC105:EC109)</f>
        <v>#REF!</v>
      </c>
    </row>
    <row r="125" spans="1:133" ht="18" x14ac:dyDescent="0.25">
      <c r="A125" s="16"/>
      <c r="C125" s="35" t="s">
        <v>41</v>
      </c>
      <c r="D125" s="208">
        <f xml:space="preserve"> (D44+D52+D73+D87+D95+D108+D123)</f>
        <v>0</v>
      </c>
      <c r="E125" s="208">
        <f xml:space="preserve"> (E44+E52+E73+E87+E95+E108+E123)</f>
        <v>0</v>
      </c>
      <c r="F125" s="208">
        <f xml:space="preserve"> (F44+F52+F73+F87+F95+F108+F123)</f>
        <v>0</v>
      </c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EC125" s="24" t="e">
        <f>(EC124)</f>
        <v>#REF!</v>
      </c>
    </row>
    <row r="126" spans="1:133" x14ac:dyDescent="0.25">
      <c r="A126" s="16"/>
      <c r="B126" s="8"/>
      <c r="C126" s="8"/>
      <c r="D126" s="8"/>
      <c r="E126" s="8"/>
      <c r="F126" s="8"/>
      <c r="G126" s="8"/>
      <c r="H126" s="8"/>
      <c r="I126" s="8"/>
      <c r="J126" s="8"/>
      <c r="Q126" s="8"/>
    </row>
    <row r="127" spans="1:133" ht="18" x14ac:dyDescent="0.25">
      <c r="A127" s="8"/>
      <c r="B127" s="8"/>
      <c r="C127" s="207" t="s">
        <v>185</v>
      </c>
      <c r="D127" s="209">
        <f>Resum!C15</f>
        <v>0</v>
      </c>
      <c r="E127" s="210"/>
      <c r="F127" s="209">
        <f>E127-D127</f>
        <v>0</v>
      </c>
      <c r="G127" s="8"/>
      <c r="H127" s="8"/>
      <c r="I127" s="8"/>
      <c r="J127" s="8"/>
      <c r="Q127" s="8"/>
    </row>
    <row r="128" spans="1:133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Q128" s="8"/>
    </row>
    <row r="129" spans="1:133" ht="18" x14ac:dyDescent="0.25">
      <c r="A129" s="8"/>
      <c r="B129" s="8"/>
      <c r="C129" s="35" t="s">
        <v>186</v>
      </c>
      <c r="D129" s="208">
        <f xml:space="preserve"> (D125+D127)</f>
        <v>0</v>
      </c>
      <c r="E129" s="208">
        <f xml:space="preserve"> (E125+E127)</f>
        <v>0</v>
      </c>
      <c r="F129" s="208">
        <f xml:space="preserve"> (F125+F127)</f>
        <v>0</v>
      </c>
      <c r="G129" s="8"/>
      <c r="H129" s="8"/>
      <c r="I129" s="8"/>
      <c r="J129" s="8"/>
      <c r="Q129" s="8"/>
    </row>
    <row r="130" spans="1:133" x14ac:dyDescent="0.25">
      <c r="A130" s="16"/>
      <c r="B130" s="8"/>
      <c r="C130" s="8"/>
      <c r="D130" s="8"/>
      <c r="E130" s="8"/>
      <c r="F130" s="8"/>
      <c r="G130" s="8"/>
      <c r="H130" s="8"/>
      <c r="I130" s="8"/>
      <c r="J130" s="8"/>
      <c r="Q130" s="8"/>
      <c r="EC130" s="18" t="e">
        <f>(IF(#REF!=0,1,#REF!)*IF(#REF!=0,1,#REF!)*#REF! )</f>
        <v>#REF!</v>
      </c>
    </row>
    <row r="131" spans="1:133" x14ac:dyDescent="0.25">
      <c r="B131" s="8"/>
      <c r="C131" s="8"/>
      <c r="D131" s="8"/>
      <c r="E131" s="8"/>
      <c r="F131" s="8"/>
      <c r="G131" s="8"/>
      <c r="H131" s="8"/>
      <c r="I131" s="8"/>
      <c r="J131" s="8"/>
      <c r="Q131" s="8"/>
      <c r="EC131" s="18" t="e">
        <f>(IF(#REF!=0,1,#REF!)*IF(#REF!=0,1,#REF!)*#REF! )</f>
        <v>#REF!</v>
      </c>
    </row>
    <row r="132" spans="1:133" x14ac:dyDescent="0.25">
      <c r="A132" s="16"/>
      <c r="B132" s="8"/>
      <c r="C132" s="8"/>
      <c r="D132" s="8"/>
      <c r="E132" s="8"/>
      <c r="F132" s="8"/>
      <c r="G132" s="8"/>
      <c r="H132" s="8"/>
      <c r="I132" s="8"/>
      <c r="J132" s="8"/>
      <c r="Q132" s="8"/>
      <c r="EC132" s="18" t="e">
        <f>(IF(#REF!=0,1,#REF!)*IF(#REF!=0,1,#REF!)*#REF! )</f>
        <v>#REF!</v>
      </c>
    </row>
    <row r="133" spans="1:133" x14ac:dyDescent="0.25">
      <c r="A133" s="16"/>
      <c r="B133" s="8"/>
      <c r="C133" s="8"/>
      <c r="D133" s="8"/>
      <c r="E133" s="8"/>
      <c r="F133" s="8"/>
      <c r="G133" s="8"/>
      <c r="H133" s="8"/>
      <c r="I133" s="8"/>
      <c r="J133" s="8"/>
      <c r="Q133" s="8"/>
      <c r="EC133" s="18" t="e">
        <f>(IF(#REF!=0,1,#REF!)*IF(#REF!=0,1,#REF!)*#REF! )</f>
        <v>#REF!</v>
      </c>
    </row>
    <row r="134" spans="1:133" x14ac:dyDescent="0.25">
      <c r="A134" s="16"/>
      <c r="B134" s="8"/>
      <c r="C134" s="8"/>
      <c r="D134" s="8"/>
      <c r="E134" s="8"/>
      <c r="F134" s="8"/>
      <c r="G134" s="8"/>
      <c r="H134" s="8"/>
      <c r="I134" s="8"/>
      <c r="J134" s="8"/>
      <c r="Q134" s="8"/>
      <c r="EC134" s="18" t="e">
        <f>(IF(#REF!=0,1,#REF!)*IF(#REF!=0,1,#REF!)*#REF! )</f>
        <v>#REF!</v>
      </c>
    </row>
    <row r="135" spans="1:133" x14ac:dyDescent="0.25">
      <c r="A135" s="16"/>
      <c r="B135" s="8"/>
      <c r="C135" s="13"/>
      <c r="D135" s="13"/>
      <c r="E135" s="13"/>
      <c r="F135" s="13"/>
      <c r="G135" s="13"/>
      <c r="H135" s="13"/>
      <c r="I135" s="13"/>
      <c r="J135" s="13"/>
      <c r="Q135" s="8"/>
      <c r="EC135" s="18" t="e">
        <f>(IF(#REF!=0,1,#REF!)*IF(#REF!=0,1,#REF!)*#REF! )</f>
        <v>#REF!</v>
      </c>
    </row>
    <row r="136" spans="1:133" x14ac:dyDescent="0.25">
      <c r="A136" s="16"/>
      <c r="B136" s="8"/>
      <c r="C136" s="8"/>
      <c r="D136" s="8"/>
      <c r="E136" s="8"/>
      <c r="F136" s="8"/>
      <c r="G136" s="8"/>
      <c r="H136" s="8"/>
      <c r="I136" s="8"/>
      <c r="J136" s="8"/>
      <c r="Q136" s="13"/>
      <c r="EC136" s="18" t="e">
        <f>(IF(#REF!=0,1,#REF!)*IF(#REF!=0,1,#REF!)*#REF! )</f>
        <v>#REF!</v>
      </c>
    </row>
    <row r="137" spans="1:133" ht="15.75" thickBot="1" x14ac:dyDescent="0.3">
      <c r="A137" s="16"/>
      <c r="B137" s="8"/>
      <c r="C137" s="8"/>
      <c r="D137" s="8"/>
      <c r="E137" s="8"/>
      <c r="F137" s="8"/>
      <c r="G137" s="8"/>
      <c r="H137" s="8"/>
      <c r="I137" s="8"/>
      <c r="J137" s="8"/>
      <c r="Q137" s="8"/>
      <c r="EC137" s="19" t="e">
        <f>SUM(EC130:EC136)</f>
        <v>#REF!</v>
      </c>
    </row>
    <row r="138" spans="1:133" x14ac:dyDescent="0.25">
      <c r="A138" s="16"/>
      <c r="B138" s="8"/>
      <c r="C138" s="8"/>
      <c r="D138" s="8"/>
      <c r="E138" s="8"/>
      <c r="F138" s="8"/>
      <c r="G138" s="8"/>
      <c r="H138" s="8"/>
      <c r="I138" s="8"/>
      <c r="J138" s="8"/>
      <c r="Q138" s="8"/>
      <c r="EC138" s="24" t="e">
        <f>(EC137)</f>
        <v>#REF!</v>
      </c>
    </row>
    <row r="139" spans="1:133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Q139" s="8"/>
    </row>
    <row r="140" spans="1:133" x14ac:dyDescent="0.25">
      <c r="A140" s="8"/>
      <c r="B140" s="153"/>
      <c r="C140" s="38"/>
      <c r="D140" s="152"/>
      <c r="E140" s="152"/>
      <c r="F140" s="152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33" ht="18.75" x14ac:dyDescent="0.3">
      <c r="B141" s="153"/>
      <c r="C141" s="154"/>
      <c r="D141" s="155"/>
      <c r="E141" s="155"/>
      <c r="F141" s="155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EC141" s="71" t="e">
        <f>(EC45+EC62+EC100+EC125+EC138)</f>
        <v>#REF!</v>
      </c>
    </row>
    <row r="142" spans="1:133" x14ac:dyDescent="0.25">
      <c r="B142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33" x14ac:dyDescent="0.25">
      <c r="B143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</sheetData>
  <sheetProtection algorithmName="SHA-512" hashValue="kWgiIxgakLxt6JU5WG3guJbio0YtHFVI1+M0t5zccLPDrI8L1kyeNDyk/7aG0EQSVkPVPJ20H7c3Se/J+rTwrw==" saltValue="0s6zMjGUGlNE5yC889ucsA==" spinCount="100000" sheet="1" selectLockedCells="1"/>
  <mergeCells count="4">
    <mergeCell ref="A2:C3"/>
    <mergeCell ref="D2:D3"/>
    <mergeCell ref="E2:E3"/>
    <mergeCell ref="F2:F3"/>
  </mergeCells>
  <pageMargins left="0.39370078740157483" right="0.39370078740157483" top="0.74803149606299213" bottom="0.74803149606299213" header="0.31496062992125984" footer="0.31496062992125984"/>
  <pageSetup paperSize="9" scale="62" fitToWidth="0" fitToHeight="0" orientation="portrait" r:id="rId1"/>
  <headerFooter>
    <oddHeader>&amp;L&amp;G</oddHeader>
    <oddFooter>&amp;L&amp;10&amp;D &amp;T&amp;C&amp;10Pàgina &amp;P de &amp;N&amp;R&amp;10&amp;F</oddFooter>
  </headerFooter>
  <rowBreaks count="2" manualBreakCount="2">
    <brk id="73" max="16383" man="1"/>
    <brk id="126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ull11">
    <tabColor theme="6"/>
  </sheetPr>
  <dimension ref="A1:EC143"/>
  <sheetViews>
    <sheetView showZeros="0" zoomScaleNormal="100" zoomScaleSheetLayoutView="100" workbookViewId="0">
      <pane xSplit="3" ySplit="3" topLeftCell="D4" activePane="bottomRight" state="frozen"/>
      <selection activeCell="C6" sqref="C6:E11"/>
      <selection pane="topRight" activeCell="C6" sqref="C6:E11"/>
      <selection pane="bottomLeft" activeCell="C6" sqref="C6:E11"/>
      <selection pane="bottomRight" activeCell="E8" sqref="E8"/>
    </sheetView>
  </sheetViews>
  <sheetFormatPr defaultColWidth="9.140625" defaultRowHeight="15" x14ac:dyDescent="0.25"/>
  <cols>
    <col min="1" max="1" width="15.85546875" hidden="1" customWidth="1"/>
    <col min="2" max="2" width="11.28515625" style="31" customWidth="1"/>
    <col min="3" max="3" width="59" customWidth="1"/>
    <col min="4" max="6" width="19.42578125" customWidth="1"/>
    <col min="133" max="133" width="15.5703125" hidden="1" customWidth="1"/>
  </cols>
  <sheetData>
    <row r="1" spans="1:133" ht="28.5" customHeight="1" x14ac:dyDescent="0.45">
      <c r="A1" s="73"/>
      <c r="B1" s="73" t="str">
        <f>Portada!B1</f>
        <v>Actualització a: 07/07/2026</v>
      </c>
      <c r="D1" s="143"/>
      <c r="E1" s="10"/>
      <c r="F1" s="10"/>
    </row>
    <row r="2" spans="1:133" ht="21" x14ac:dyDescent="0.25">
      <c r="A2" s="274" t="s">
        <v>13</v>
      </c>
      <c r="B2" s="274"/>
      <c r="C2" s="274"/>
      <c r="D2" s="274" t="s">
        <v>75</v>
      </c>
      <c r="E2" s="274" t="s">
        <v>76</v>
      </c>
      <c r="F2" s="274" t="s">
        <v>77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33" ht="15" customHeight="1" x14ac:dyDescent="0.25">
      <c r="A3" s="274"/>
      <c r="B3" s="274"/>
      <c r="C3" s="274"/>
      <c r="D3" s="274"/>
      <c r="E3" s="274"/>
      <c r="F3" s="27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33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EC4" s="8"/>
    </row>
    <row r="5" spans="1:133" ht="18.75" x14ac:dyDescent="0.3">
      <c r="A5" s="8"/>
      <c r="B5" s="20"/>
      <c r="C5" s="25" t="s">
        <v>118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EC5" s="22"/>
    </row>
    <row r="6" spans="1:133" x14ac:dyDescent="0.25">
      <c r="A6" s="8"/>
      <c r="B6" s="22" t="s">
        <v>0</v>
      </c>
      <c r="C6" s="29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EC6" s="22"/>
    </row>
    <row r="7" spans="1:133" x14ac:dyDescent="0.25">
      <c r="A7" s="8"/>
      <c r="B7" s="21" t="s">
        <v>90</v>
      </c>
      <c r="C7" s="16" t="s">
        <v>42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EC7" s="22"/>
    </row>
    <row r="8" spans="1:133" x14ac:dyDescent="0.25">
      <c r="A8" s="16"/>
      <c r="B8" s="107" t="s">
        <v>91</v>
      </c>
      <c r="C8" s="107" t="s">
        <v>3</v>
      </c>
      <c r="D8" s="246">
        <f>'Pressupost Producció Ràdio'!K8</f>
        <v>0</v>
      </c>
      <c r="E8" s="248"/>
      <c r="F8" s="244">
        <f>E8-D8</f>
        <v>0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EC8" s="18" t="e">
        <f>(IF(#REF!=0,1,#REF!)*IF(#REF!=0,1,#REF!)*#REF! )</f>
        <v>#REF!</v>
      </c>
    </row>
    <row r="9" spans="1:133" x14ac:dyDescent="0.25">
      <c r="B9" s="113" t="s">
        <v>92</v>
      </c>
      <c r="C9" s="114" t="s">
        <v>80</v>
      </c>
      <c r="D9" s="132">
        <f>'Pressupost Producció Ràdio'!K9</f>
        <v>0</v>
      </c>
      <c r="E9" s="138"/>
      <c r="F9" s="132">
        <f t="shared" ref="F9:F36" si="0">E9-D9</f>
        <v>0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EC9" s="18" t="e">
        <f>(IF(#REF!=0,1,#REF!)*IF(#REF!=0,1,#REF!)*#REF! )</f>
        <v>#REF!</v>
      </c>
    </row>
    <row r="10" spans="1:133" x14ac:dyDescent="0.25">
      <c r="A10" s="16"/>
      <c r="B10" s="96" t="s">
        <v>93</v>
      </c>
      <c r="C10" s="96" t="s">
        <v>81</v>
      </c>
      <c r="D10" s="132">
        <f>'Pressupost Producció Ràdio'!K10</f>
        <v>0</v>
      </c>
      <c r="E10" s="137"/>
      <c r="F10" s="132">
        <f t="shared" si="0"/>
        <v>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EC10" s="18" t="e">
        <f>(IF(#REF!=0,1,#REF!)*IF(#REF!=0,1,#REF!)*#REF! )</f>
        <v>#REF!</v>
      </c>
    </row>
    <row r="11" spans="1:133" x14ac:dyDescent="0.25">
      <c r="A11" s="16"/>
      <c r="B11" s="113" t="s">
        <v>94</v>
      </c>
      <c r="C11" s="114" t="s">
        <v>81</v>
      </c>
      <c r="D11" s="132">
        <f>'Pressupost Producció Ràdio'!K11</f>
        <v>0</v>
      </c>
      <c r="E11" s="138"/>
      <c r="F11" s="132">
        <f t="shared" si="0"/>
        <v>0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EC11" s="18" t="e">
        <f>(IF(#REF!=0,1,#REF!)*IF(#REF!=0,1,#REF!)*#REF! )</f>
        <v>#REF!</v>
      </c>
    </row>
    <row r="12" spans="1:133" x14ac:dyDescent="0.25">
      <c r="A12" s="16"/>
      <c r="B12" s="96" t="s">
        <v>95</v>
      </c>
      <c r="C12" s="96" t="s">
        <v>81</v>
      </c>
      <c r="D12" s="132">
        <f>'Pressupost Producció Ràdio'!K12</f>
        <v>0</v>
      </c>
      <c r="E12" s="135"/>
      <c r="F12" s="132">
        <f t="shared" si="0"/>
        <v>0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EC12" s="18" t="e">
        <f>(IF(#REF!=0,1,#REF!)*IF(#REF!=0,1,#REF!)*#REF! )</f>
        <v>#REF!</v>
      </c>
    </row>
    <row r="13" spans="1:133" x14ac:dyDescent="0.25">
      <c r="A13" s="16"/>
      <c r="B13" s="113" t="s">
        <v>96</v>
      </c>
      <c r="C13" s="114" t="s">
        <v>81</v>
      </c>
      <c r="D13" s="132">
        <f>'Pressupost Producció Ràdio'!K13</f>
        <v>0</v>
      </c>
      <c r="E13" s="136"/>
      <c r="F13" s="132">
        <f t="shared" si="0"/>
        <v>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EC13" s="18" t="e">
        <f>(IF(#REF!=0,1,#REF!)*IF(#REF!=0,1,#REF!)*#REF! )</f>
        <v>#REF!</v>
      </c>
    </row>
    <row r="14" spans="1:133" x14ac:dyDescent="0.25">
      <c r="A14" s="16"/>
      <c r="B14" s="96" t="s">
        <v>97</v>
      </c>
      <c r="C14" s="96" t="s">
        <v>82</v>
      </c>
      <c r="D14" s="132">
        <f>'Pressupost Producció Ràdio'!K14</f>
        <v>0</v>
      </c>
      <c r="E14" s="135"/>
      <c r="F14" s="132">
        <f t="shared" si="0"/>
        <v>0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EC14" s="18" t="e">
        <f>(IF(#REF!=0,1,#REF!)*IF(#REF!=0,1,#REF!)*#REF! )</f>
        <v>#REF!</v>
      </c>
    </row>
    <row r="15" spans="1:133" x14ac:dyDescent="0.25">
      <c r="A15" s="16"/>
      <c r="B15" s="113" t="s">
        <v>98</v>
      </c>
      <c r="C15" s="114" t="s">
        <v>83</v>
      </c>
      <c r="D15" s="132">
        <f>'Pressupost Producció Ràdio'!K15</f>
        <v>0</v>
      </c>
      <c r="E15" s="136"/>
      <c r="F15" s="132">
        <f t="shared" si="0"/>
        <v>0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EC15" s="18" t="e">
        <f>(IF(#REF!=0,1,#REF!)*IF(#REF!=0,1,#REF!)*#REF! )</f>
        <v>#REF!</v>
      </c>
    </row>
    <row r="16" spans="1:133" x14ac:dyDescent="0.25">
      <c r="A16" s="16"/>
      <c r="B16" s="96" t="s">
        <v>99</v>
      </c>
      <c r="C16" s="96" t="s">
        <v>83</v>
      </c>
      <c r="D16" s="132">
        <f>'Pressupost Producció Ràdio'!K16</f>
        <v>0</v>
      </c>
      <c r="E16" s="135"/>
      <c r="F16" s="132">
        <f t="shared" si="0"/>
        <v>0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EC16" s="18" t="e">
        <f>(IF(#REF!=0,1,#REF!)*IF(#REF!=0,1,#REF!)*#REF! )</f>
        <v>#REF!</v>
      </c>
    </row>
    <row r="17" spans="1:133" x14ac:dyDescent="0.25">
      <c r="A17" s="16"/>
      <c r="B17" s="113" t="s">
        <v>100</v>
      </c>
      <c r="C17" s="114" t="s">
        <v>83</v>
      </c>
      <c r="D17" s="132">
        <f>'Pressupost Producció Ràdio'!K17</f>
        <v>0</v>
      </c>
      <c r="E17" s="136"/>
      <c r="F17" s="132">
        <f t="shared" si="0"/>
        <v>0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EC17" s="18" t="e">
        <f>(IF(#REF!=0,1,#REF!)*IF(#REF!=0,1,#REF!)*#REF! )</f>
        <v>#REF!</v>
      </c>
    </row>
    <row r="18" spans="1:133" x14ac:dyDescent="0.25">
      <c r="A18" s="16"/>
      <c r="B18" s="96" t="s">
        <v>101</v>
      </c>
      <c r="C18" s="96" t="s">
        <v>83</v>
      </c>
      <c r="D18" s="132">
        <f>'Pressupost Producció Ràdio'!K18</f>
        <v>0</v>
      </c>
      <c r="E18" s="135"/>
      <c r="F18" s="132">
        <f t="shared" si="0"/>
        <v>0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EC18" s="18" t="e">
        <f>(IF(#REF!=0,1,#REF!)*IF(#REF!=0,1,#REF!)*#REF! )</f>
        <v>#REF!</v>
      </c>
    </row>
    <row r="19" spans="1:133" x14ac:dyDescent="0.25">
      <c r="A19" s="16"/>
      <c r="B19" s="113" t="s">
        <v>102</v>
      </c>
      <c r="C19" s="114" t="s">
        <v>84</v>
      </c>
      <c r="D19" s="132">
        <f>'Pressupost Producció Ràdio'!K19</f>
        <v>0</v>
      </c>
      <c r="E19" s="136"/>
      <c r="F19" s="132">
        <f t="shared" si="0"/>
        <v>0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EC19" s="18" t="e">
        <f>(IF(#REF!=0,1,#REF!)*IF(#REF!=0,1,#REF!)*#REF! )</f>
        <v>#REF!</v>
      </c>
    </row>
    <row r="20" spans="1:133" x14ac:dyDescent="0.25">
      <c r="A20" s="16"/>
      <c r="B20" s="96" t="s">
        <v>103</v>
      </c>
      <c r="C20" s="96" t="s">
        <v>84</v>
      </c>
      <c r="D20" s="132">
        <f>'Pressupost Producció Ràdio'!K20</f>
        <v>0</v>
      </c>
      <c r="E20" s="135"/>
      <c r="F20" s="132">
        <f t="shared" si="0"/>
        <v>0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EC20" s="18" t="e">
        <f>(IF(#REF!=0,1,#REF!)*IF(#REF!=0,1,#REF!)*#REF! )</f>
        <v>#REF!</v>
      </c>
    </row>
    <row r="21" spans="1:133" x14ac:dyDescent="0.25">
      <c r="A21" s="16"/>
      <c r="B21" s="113" t="s">
        <v>104</v>
      </c>
      <c r="C21" s="145" t="s">
        <v>84</v>
      </c>
      <c r="D21" s="132">
        <f>'Pressupost Producció Ràdio'!K21</f>
        <v>0</v>
      </c>
      <c r="E21" s="136"/>
      <c r="F21" s="132">
        <f t="shared" si="0"/>
        <v>0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EC21" s="18" t="e">
        <f>(IF(#REF!=0,1,#REF!)*IF(#REF!=0,1,#REF!)*#REF! )</f>
        <v>#REF!</v>
      </c>
    </row>
    <row r="22" spans="1:133" x14ac:dyDescent="0.25">
      <c r="A22" s="16"/>
      <c r="B22" s="96" t="s">
        <v>105</v>
      </c>
      <c r="C22" s="96" t="s">
        <v>84</v>
      </c>
      <c r="D22" s="132">
        <f>'Pressupost Producció Ràdio'!K22</f>
        <v>0</v>
      </c>
      <c r="E22" s="135"/>
      <c r="F22" s="132">
        <f t="shared" si="0"/>
        <v>0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EC22" s="18" t="e">
        <f>(IF(#REF!=0,1,#REF!)*IF(#REF!=0,1,#REF!)*#REF! )</f>
        <v>#REF!</v>
      </c>
    </row>
    <row r="23" spans="1:133" x14ac:dyDescent="0.25">
      <c r="A23" s="16"/>
      <c r="B23" s="145" t="s">
        <v>106</v>
      </c>
      <c r="C23" s="145" t="str">
        <f>'Pressupost Producció Ràdio'!C23</f>
        <v>Community Manager</v>
      </c>
      <c r="D23" s="132">
        <f>'Pressupost Producció Ràdio'!K23</f>
        <v>0</v>
      </c>
      <c r="E23" s="136"/>
      <c r="F23" s="132">
        <f t="shared" si="0"/>
        <v>0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EC23" s="18" t="e">
        <f>(IF(#REF!=0,1,#REF!)*IF(#REF!=0,1,#REF!)*#REF! )</f>
        <v>#REF!</v>
      </c>
    </row>
    <row r="24" spans="1:133" x14ac:dyDescent="0.25">
      <c r="A24" s="16"/>
      <c r="B24" s="96" t="s">
        <v>107</v>
      </c>
      <c r="C24" s="133">
        <f>'Pressupost Producció Ràdio'!C24</f>
        <v>0</v>
      </c>
      <c r="D24" s="132">
        <f>'Pressupost Producció Ràdio'!K24</f>
        <v>0</v>
      </c>
      <c r="E24" s="135"/>
      <c r="F24" s="132">
        <f t="shared" si="0"/>
        <v>0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EC24" s="18" t="e">
        <f>(IF(#REF!=0,1,#REF!)*IF(#REF!=0,1,#REF!)*#REF! )</f>
        <v>#REF!</v>
      </c>
    </row>
    <row r="25" spans="1:133" x14ac:dyDescent="0.25">
      <c r="A25" s="16"/>
      <c r="B25" s="145" t="s">
        <v>108</v>
      </c>
      <c r="C25" s="133">
        <f>'Pressupost Producció Ràdio'!C25</f>
        <v>0</v>
      </c>
      <c r="D25" s="132">
        <f>'Pressupost Producció Ràdio'!K25</f>
        <v>0</v>
      </c>
      <c r="E25" s="136"/>
      <c r="F25" s="132">
        <f t="shared" si="0"/>
        <v>0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EC25" s="18" t="e">
        <f>(IF(#REF!=0,1,#REF!)*IF(#REF!=0,1,#REF!)*#REF! )</f>
        <v>#REF!</v>
      </c>
    </row>
    <row r="26" spans="1:133" x14ac:dyDescent="0.25">
      <c r="A26" s="16"/>
      <c r="B26" s="96" t="s">
        <v>109</v>
      </c>
      <c r="C26" s="133">
        <f>'Pressupost Producció Ràdio'!C26</f>
        <v>0</v>
      </c>
      <c r="D26" s="132">
        <f>'Pressupost Producció Ràdio'!K26</f>
        <v>0</v>
      </c>
      <c r="E26" s="135"/>
      <c r="F26" s="132">
        <f t="shared" si="0"/>
        <v>0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EC26" s="18" t="e">
        <f>(IF(#REF!=0,1,#REF!)*IF(#REF!=0,1,#REF!)*#REF! )</f>
        <v>#REF!</v>
      </c>
    </row>
    <row r="27" spans="1:133" x14ac:dyDescent="0.25">
      <c r="A27" s="16"/>
      <c r="B27" s="115" t="s">
        <v>243</v>
      </c>
      <c r="C27" s="133">
        <f>'Pressupost Producció Ràdio'!C27</f>
        <v>0</v>
      </c>
      <c r="D27" s="132">
        <f>'Pressupost Producció Ràdio'!K27</f>
        <v>0</v>
      </c>
      <c r="E27" s="136"/>
      <c r="F27" s="132">
        <f t="shared" si="0"/>
        <v>0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EC27" s="18"/>
    </row>
    <row r="28" spans="1:133" ht="15.75" thickBot="1" x14ac:dyDescent="0.3">
      <c r="A28" s="16"/>
      <c r="B28" s="27"/>
      <c r="C28" s="89" t="str">
        <f>"TOTAL " &amp;" " &amp; B7 &amp; " " &amp; (C7)</f>
        <v>TOTAL  01.01. Direcció</v>
      </c>
      <c r="D28" s="92">
        <f>SUM(D8:D27)</f>
        <v>0</v>
      </c>
      <c r="E28" s="92">
        <f>SUM(E8:E27)</f>
        <v>0</v>
      </c>
      <c r="F28" s="92">
        <f>SUM(F8:F27)</f>
        <v>0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EC28" s="18" t="e">
        <f>(IF(#REF!=0,1,#REF!)*IF(#REF!=0,1,#REF!)*#REF! )</f>
        <v>#REF!</v>
      </c>
    </row>
    <row r="29" spans="1:133" x14ac:dyDescent="0.25">
      <c r="A29" s="16"/>
      <c r="B29" s="22" t="s">
        <v>0</v>
      </c>
      <c r="C29" s="29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EC29" s="18" t="e">
        <f>(IF(#REF!=0,1,#REF!)*IF(#REF!=0,1,#REF!)*#REF! )</f>
        <v>#REF!</v>
      </c>
    </row>
    <row r="30" spans="1:133" ht="15.75" thickBot="1" x14ac:dyDescent="0.3">
      <c r="A30" s="16"/>
      <c r="B30" s="21" t="s">
        <v>110</v>
      </c>
      <c r="C30" s="16" t="s">
        <v>89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EC30" s="19" t="e">
        <f>SUM(EC8:EC29)</f>
        <v>#REF!</v>
      </c>
    </row>
    <row r="31" spans="1:133" x14ac:dyDescent="0.25">
      <c r="A31" s="8"/>
      <c r="B31" s="106" t="s">
        <v>111</v>
      </c>
      <c r="C31" s="107" t="s">
        <v>117</v>
      </c>
      <c r="D31" s="132">
        <f>'Pressupost Producció Ràdio'!K31</f>
        <v>0</v>
      </c>
      <c r="E31" s="135"/>
      <c r="F31" s="132">
        <f t="shared" si="0"/>
        <v>0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EC31" s="30"/>
    </row>
    <row r="32" spans="1:133" x14ac:dyDescent="0.25">
      <c r="A32" s="8"/>
      <c r="B32" s="150" t="s">
        <v>112</v>
      </c>
      <c r="C32" s="145" t="s">
        <v>85</v>
      </c>
      <c r="D32" s="132">
        <f>'Pressupost Producció Ràdio'!K32</f>
        <v>0</v>
      </c>
      <c r="E32" s="136"/>
      <c r="F32" s="132">
        <f t="shared" si="0"/>
        <v>0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EC32" s="22"/>
    </row>
    <row r="33" spans="1:133" x14ac:dyDescent="0.25">
      <c r="A33" s="16"/>
      <c r="B33" s="95" t="s">
        <v>113</v>
      </c>
      <c r="C33" s="96" t="s">
        <v>85</v>
      </c>
      <c r="D33" s="132">
        <f>'Pressupost Producció Ràdio'!K33</f>
        <v>0</v>
      </c>
      <c r="E33" s="135"/>
      <c r="F33" s="132">
        <f t="shared" si="0"/>
        <v>0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EC33" s="18" t="e">
        <f>(IF(#REF!=0,1,#REF!)*IF(#REF!=0,1,#REF!)*#REF! )</f>
        <v>#REF!</v>
      </c>
    </row>
    <row r="34" spans="1:133" x14ac:dyDescent="0.25">
      <c r="B34" s="102" t="s">
        <v>114</v>
      </c>
      <c r="C34" s="133">
        <f>'Pressupost Producció Ràdio'!C34</f>
        <v>0</v>
      </c>
      <c r="D34" s="132">
        <f>'Pressupost Producció Ràdio'!K34</f>
        <v>0</v>
      </c>
      <c r="E34" s="136"/>
      <c r="F34" s="132">
        <f t="shared" si="0"/>
        <v>0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EC34" s="18" t="e">
        <f>(IF(#REF!=0,1,#REF!)*IF(#REF!=0,1,#REF!)*#REF! )</f>
        <v>#REF!</v>
      </c>
    </row>
    <row r="35" spans="1:133" x14ac:dyDescent="0.25">
      <c r="A35" s="16"/>
      <c r="B35" s="95" t="s">
        <v>115</v>
      </c>
      <c r="C35" s="133">
        <f>'Pressupost Producció Ràdio'!C35</f>
        <v>0</v>
      </c>
      <c r="D35" s="132">
        <f>'Pressupost Producció Ràdio'!K35</f>
        <v>0</v>
      </c>
      <c r="E35" s="135"/>
      <c r="F35" s="132">
        <f t="shared" si="0"/>
        <v>0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EC35" s="18" t="e">
        <f>(IF(#REF!=0,1,#REF!)*IF(#REF!=0,1,#REF!)*#REF! )</f>
        <v>#REF!</v>
      </c>
    </row>
    <row r="36" spans="1:133" x14ac:dyDescent="0.25">
      <c r="A36" s="16"/>
      <c r="B36" s="241" t="s">
        <v>220</v>
      </c>
      <c r="C36" s="133">
        <f>'Pressupost Producció Ràdio'!C36</f>
        <v>0</v>
      </c>
      <c r="D36" s="132">
        <f>'Pressupost Producció Ràdio'!K36</f>
        <v>0</v>
      </c>
      <c r="E36" s="136"/>
      <c r="F36" s="132">
        <f t="shared" si="0"/>
        <v>0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EC36" s="18" t="e">
        <f>(IF(#REF!=0,1,#REF!)*IF(#REF!=0,1,#REF!)*#REF! )</f>
        <v>#REF!</v>
      </c>
    </row>
    <row r="37" spans="1:133" ht="15.75" thickBot="1" x14ac:dyDescent="0.3">
      <c r="A37" s="16"/>
      <c r="B37" s="27"/>
      <c r="C37" s="89" t="str">
        <f>"TOTAL " &amp;" " &amp; B30 &amp; " " &amp; (C30)</f>
        <v>TOTAL  01.02. Realització</v>
      </c>
      <c r="D37" s="92">
        <f>SUM(D31:D36)</f>
        <v>0</v>
      </c>
      <c r="E37" s="92">
        <f>SUM(E31:E36)</f>
        <v>0</v>
      </c>
      <c r="F37" s="92">
        <f>SUM(F31:F36)</f>
        <v>0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EC37" s="18" t="e">
        <f>(IF(#REF!=0,1,#REF!)*IF(#REF!=0,1,#REF!)*#REF! )</f>
        <v>#REF!</v>
      </c>
    </row>
    <row r="38" spans="1:133" x14ac:dyDescent="0.25">
      <c r="A38" s="16"/>
      <c r="B38" s="22" t="s">
        <v>0</v>
      </c>
      <c r="C38" s="29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EC38" s="18" t="e">
        <f>(IF(#REF!=0,1,#REF!)*IF(#REF!=0,1,#REF!)*#REF! )</f>
        <v>#REF!</v>
      </c>
    </row>
    <row r="39" spans="1:133" x14ac:dyDescent="0.25">
      <c r="A39" s="16"/>
      <c r="B39" s="21" t="s">
        <v>116</v>
      </c>
      <c r="C39" s="16" t="s">
        <v>10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EC39" s="18" t="e">
        <f>(IF(#REF!=0,1,#REF!)*IF(#REF!=0,1,#REF!)*#REF! )</f>
        <v>#REF!</v>
      </c>
    </row>
    <row r="40" spans="1:133" x14ac:dyDescent="0.25">
      <c r="A40" s="16"/>
      <c r="B40" s="106" t="s">
        <v>124</v>
      </c>
      <c r="C40" s="107" t="s">
        <v>119</v>
      </c>
      <c r="D40" s="249">
        <f>'Pressupost Producció Ràdio'!K40</f>
        <v>0</v>
      </c>
      <c r="E40" s="250"/>
      <c r="F40" s="249">
        <f t="shared" ref="F40:F42" si="1">E40-D40</f>
        <v>0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EC40" s="18" t="e">
        <f>(IF(#REF!=0,1,#REF!)*IF(#REF!=0,1,#REF!)*#REF! )</f>
        <v>#REF!</v>
      </c>
    </row>
    <row r="41" spans="1:133" x14ac:dyDescent="0.25">
      <c r="A41" s="16"/>
      <c r="B41" s="102" t="s">
        <v>125</v>
      </c>
      <c r="C41" s="133">
        <f>'Pressupost Producció Ràdio'!C41</f>
        <v>0</v>
      </c>
      <c r="D41" s="132">
        <f>'Pressupost Producció Ràdio'!K41</f>
        <v>0</v>
      </c>
      <c r="E41" s="136"/>
      <c r="F41" s="132">
        <f t="shared" si="1"/>
        <v>0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EC41" s="18" t="e">
        <f>(IF(#REF!=0,1,#REF!)*IF(#REF!=0,1,#REF!)*#REF! )</f>
        <v>#REF!</v>
      </c>
    </row>
    <row r="42" spans="1:133" x14ac:dyDescent="0.25">
      <c r="A42" s="16"/>
      <c r="B42" s="240" t="s">
        <v>244</v>
      </c>
      <c r="C42" s="133">
        <f>'Pressupost Producció Ràdio'!C42</f>
        <v>0</v>
      </c>
      <c r="D42" s="132">
        <f>'Pressupost Producció Ràdio'!K42</f>
        <v>0</v>
      </c>
      <c r="E42" s="135"/>
      <c r="F42" s="132">
        <f t="shared" si="1"/>
        <v>0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EC42" s="18"/>
    </row>
    <row r="43" spans="1:133" ht="15.75" thickBot="1" x14ac:dyDescent="0.3">
      <c r="A43" s="16"/>
      <c r="B43" s="27"/>
      <c r="C43" s="89" t="str">
        <f>"TOTAL " &amp;" " &amp; B39 &amp; " " &amp; (C39)</f>
        <v>TOTAL  01.03. Producció</v>
      </c>
      <c r="D43" s="92">
        <f>SUM(D40:D42)</f>
        <v>0</v>
      </c>
      <c r="E43" s="92">
        <f>SUM(E40:E42)</f>
        <v>0</v>
      </c>
      <c r="F43" s="92">
        <f>SUM(F40:F42)</f>
        <v>0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EC43" s="18" t="e">
        <f>(IF(#REF!=0,1,#REF!)*IF(#REF!=0,1,#REF!)*#REF! )</f>
        <v>#REF!</v>
      </c>
    </row>
    <row r="44" spans="1:133" ht="15.75" thickBot="1" x14ac:dyDescent="0.3">
      <c r="A44" s="16"/>
      <c r="B44" s="20"/>
      <c r="C44" s="42" t="str">
        <f xml:space="preserve"> "TOTAL " &amp; 'Pressupost Producció Ràdio'!C5</f>
        <v>TOTAL CAPÍTOL 01.- Equip</v>
      </c>
      <c r="D44" s="134">
        <f xml:space="preserve"> D28+D37+D43</f>
        <v>0</v>
      </c>
      <c r="E44" s="134">
        <f t="shared" ref="E44" si="2" xml:space="preserve"> E28+E37+E43</f>
        <v>0</v>
      </c>
      <c r="F44" s="134">
        <f xml:space="preserve"> F28+F37+F43</f>
        <v>0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EC44" s="19" t="e">
        <f>SUM(EC33:EC43)</f>
        <v>#REF!</v>
      </c>
    </row>
    <row r="45" spans="1:133" x14ac:dyDescent="0.25">
      <c r="A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EC45" s="24" t="e">
        <f>(EC30+EC44)</f>
        <v>#REF!</v>
      </c>
    </row>
    <row r="46" spans="1:133" ht="18.75" x14ac:dyDescent="0.3">
      <c r="A46" s="8"/>
      <c r="B46" s="34"/>
      <c r="C46" s="25" t="s">
        <v>120</v>
      </c>
      <c r="D46" s="8"/>
      <c r="E46" s="8"/>
      <c r="F46" s="8"/>
      <c r="G46" s="8"/>
      <c r="H46" s="8"/>
      <c r="I46" s="8"/>
      <c r="J46" s="13"/>
      <c r="K46" s="13"/>
      <c r="L46" s="13"/>
      <c r="M46" s="13"/>
      <c r="N46" s="13"/>
      <c r="O46" s="13"/>
      <c r="P46" s="13"/>
      <c r="Q46" s="13"/>
      <c r="EC46" s="30"/>
    </row>
    <row r="47" spans="1:133" x14ac:dyDescent="0.25">
      <c r="A47" s="8"/>
      <c r="B47" s="22" t="s">
        <v>0</v>
      </c>
      <c r="C47" s="3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33" x14ac:dyDescent="0.25">
      <c r="A48" s="8"/>
      <c r="B48" s="21" t="s">
        <v>121</v>
      </c>
      <c r="C48" s="16" t="s">
        <v>245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33" x14ac:dyDescent="0.25">
      <c r="A49" s="8"/>
      <c r="B49" s="107" t="s">
        <v>122</v>
      </c>
      <c r="C49" s="133">
        <f>'Pressupost Producció Ràdio'!C49</f>
        <v>0</v>
      </c>
      <c r="D49" s="249">
        <f>'Pressupost Producció Ràdio'!K49</f>
        <v>0</v>
      </c>
      <c r="E49" s="250"/>
      <c r="F49" s="249">
        <f t="shared" ref="F49:F50" si="3">E49-D49</f>
        <v>0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33" x14ac:dyDescent="0.25">
      <c r="A50" s="16"/>
      <c r="B50" s="239" t="s">
        <v>123</v>
      </c>
      <c r="C50" s="133">
        <f>'Pressupost Producció Ràdio'!C50</f>
        <v>0</v>
      </c>
      <c r="D50" s="132">
        <f>'Pressupost Producció Ràdio'!K50</f>
        <v>0</v>
      </c>
      <c r="E50" s="136"/>
      <c r="F50" s="132">
        <f t="shared" si="3"/>
        <v>0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EC50" s="18" t="e">
        <f>(IF(#REF!=0,1,#REF!)*IF(#REF!=0,1,#REF!)*#REF! )</f>
        <v>#REF!</v>
      </c>
    </row>
    <row r="51" spans="1:133" ht="15.75" thickBot="1" x14ac:dyDescent="0.3">
      <c r="A51" s="16"/>
      <c r="B51" s="27"/>
      <c r="C51" s="89" t="str">
        <f>"TOTAL " &amp;" " &amp; B48 &amp; " " &amp; (C48)</f>
        <v>TOTAL  02.01. Altres retribucions</v>
      </c>
      <c r="D51" s="92">
        <f>SUM(D49:D50)</f>
        <v>0</v>
      </c>
      <c r="E51" s="92">
        <f>SUM(E49:E50)</f>
        <v>0</v>
      </c>
      <c r="F51" s="92">
        <f>SUM(F49:F50)</f>
        <v>0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EC51" s="18" t="e">
        <f>(IF(#REF!=0,1,#REF!)*IF(#REF!=0,1,#REF!)*#REF! )</f>
        <v>#REF!</v>
      </c>
    </row>
    <row r="52" spans="1:133" x14ac:dyDescent="0.25">
      <c r="A52" s="16"/>
      <c r="B52" s="20"/>
      <c r="C52" s="42" t="str">
        <f xml:space="preserve"> "TOTAL " &amp; 'Pressupost Producció Ràdio'!C46</f>
        <v>TOTAL CAPÍTOL 02.- Altres retribucions</v>
      </c>
      <c r="D52" s="134">
        <f xml:space="preserve"> D51</f>
        <v>0</v>
      </c>
      <c r="E52" s="134">
        <f t="shared" ref="E52:F52" si="4" xml:space="preserve"> E51</f>
        <v>0</v>
      </c>
      <c r="F52" s="134">
        <f t="shared" si="4"/>
        <v>0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EC52" s="18" t="e">
        <f>(IF(#REF!=0,1,#REF!)*IF(#REF!=0,1,#REF!)*#REF! )</f>
        <v>#REF!</v>
      </c>
    </row>
    <row r="53" spans="1:133" x14ac:dyDescent="0.25">
      <c r="A53" s="16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EC53" s="18" t="e">
        <f>(IF(#REF!=0,1,#REF!)*IF(#REF!=0,1,#REF!)*#REF! )</f>
        <v>#REF!</v>
      </c>
    </row>
    <row r="54" spans="1:133" ht="19.5" thickBot="1" x14ac:dyDescent="0.35">
      <c r="A54" s="16"/>
      <c r="B54" s="34"/>
      <c r="C54" s="25" t="s">
        <v>159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EC54" s="19" t="e">
        <f>SUM(EC50:EC53)</f>
        <v>#REF!</v>
      </c>
    </row>
    <row r="55" spans="1:133" x14ac:dyDescent="0.25">
      <c r="A55" s="8"/>
      <c r="B55" s="22" t="s">
        <v>0</v>
      </c>
      <c r="C55" s="29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EC55" s="30"/>
    </row>
    <row r="56" spans="1:133" x14ac:dyDescent="0.25">
      <c r="A56" s="8"/>
      <c r="B56" s="21" t="s">
        <v>1</v>
      </c>
      <c r="C56" s="16" t="s">
        <v>127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33" x14ac:dyDescent="0.25">
      <c r="A57" s="16"/>
      <c r="B57" s="107" t="s">
        <v>2</v>
      </c>
      <c r="C57" s="107" t="s">
        <v>62</v>
      </c>
      <c r="D57" s="244">
        <f>'Pressupost Producció Ràdio'!K57</f>
        <v>0</v>
      </c>
      <c r="E57" s="245"/>
      <c r="F57" s="244">
        <f t="shared" ref="F57:F63" si="5">E57-D57</f>
        <v>0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EC57" s="18" t="e">
        <f>(IF(#REF!=0,1,#REF!)*IF(#REF!=0,1,#REF!)*#REF! )</f>
        <v>#REF!</v>
      </c>
    </row>
    <row r="58" spans="1:133" x14ac:dyDescent="0.25">
      <c r="A58" s="16"/>
      <c r="B58" s="145" t="s">
        <v>4</v>
      </c>
      <c r="C58" s="145" t="s">
        <v>128</v>
      </c>
      <c r="D58" s="132">
        <f>'Pressupost Producció Ràdio'!K58</f>
        <v>0</v>
      </c>
      <c r="E58" s="136"/>
      <c r="F58" s="132">
        <f t="shared" si="5"/>
        <v>0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EC58" s="18" t="e">
        <f>(IF(#REF!=0,1,#REF!)*IF(#REF!=0,1,#REF!)*#REF! )</f>
        <v>#REF!</v>
      </c>
    </row>
    <row r="59" spans="1:133" x14ac:dyDescent="0.25">
      <c r="A59" s="16"/>
      <c r="B59" s="96" t="s">
        <v>5</v>
      </c>
      <c r="C59" s="96" t="s">
        <v>126</v>
      </c>
      <c r="D59" s="132">
        <f>'Pressupost Producció Ràdio'!K59</f>
        <v>0</v>
      </c>
      <c r="E59" s="135"/>
      <c r="F59" s="132">
        <f t="shared" si="5"/>
        <v>0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EC59" s="18" t="e">
        <f>(IF(#REF!=0,1,#REF!)*IF(#REF!=0,1,#REF!)*#REF! )</f>
        <v>#REF!</v>
      </c>
    </row>
    <row r="60" spans="1:133" x14ac:dyDescent="0.25">
      <c r="A60" s="16"/>
      <c r="B60" s="145" t="s">
        <v>6</v>
      </c>
      <c r="C60" s="145" t="s">
        <v>126</v>
      </c>
      <c r="D60" s="132">
        <f>'Pressupost Producció Ràdio'!K60</f>
        <v>0</v>
      </c>
      <c r="E60" s="136"/>
      <c r="F60" s="132">
        <f t="shared" si="5"/>
        <v>0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EC60" s="18" t="e">
        <f>(IF(#REF!=0,1,#REF!)*IF(#REF!=0,1,#REF!)*#REF! )</f>
        <v>#REF!</v>
      </c>
    </row>
    <row r="61" spans="1:133" ht="15.75" thickBot="1" x14ac:dyDescent="0.3">
      <c r="A61" s="16"/>
      <c r="B61" s="96" t="s">
        <v>7</v>
      </c>
      <c r="C61" s="96" t="s">
        <v>86</v>
      </c>
      <c r="D61" s="132">
        <f>'Pressupost Producció Ràdio'!K61</f>
        <v>0</v>
      </c>
      <c r="E61" s="135"/>
      <c r="F61" s="132">
        <f t="shared" si="5"/>
        <v>0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EC61" s="19" t="e">
        <f>SUM(EC57:EC60)</f>
        <v>#REF!</v>
      </c>
    </row>
    <row r="62" spans="1:133" x14ac:dyDescent="0.25">
      <c r="A62" s="8"/>
      <c r="B62" s="145" t="s">
        <v>58</v>
      </c>
      <c r="C62" s="145" t="s">
        <v>87</v>
      </c>
      <c r="D62" s="132">
        <f>'Pressupost Producció Ràdio'!K62</f>
        <v>0</v>
      </c>
      <c r="E62" s="136"/>
      <c r="F62" s="132">
        <f t="shared" si="5"/>
        <v>0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EC62" s="24" t="e">
        <f>(EC54+EC61)</f>
        <v>#REF!</v>
      </c>
    </row>
    <row r="63" spans="1:133" x14ac:dyDescent="0.25">
      <c r="A63" s="16"/>
      <c r="B63" s="115" t="s">
        <v>8</v>
      </c>
      <c r="C63" s="133">
        <f>'Pressupost Producció Ràdio'!C63</f>
        <v>0</v>
      </c>
      <c r="D63" s="132">
        <f>'Pressupost Producció Ràdio'!K63</f>
        <v>0</v>
      </c>
      <c r="E63" s="135"/>
      <c r="F63" s="132">
        <f t="shared" si="5"/>
        <v>0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33" ht="15.75" thickBot="1" x14ac:dyDescent="0.3">
      <c r="A64" s="8"/>
      <c r="B64" s="27"/>
      <c r="C64" s="89" t="str">
        <f>"TOTAL " &amp;" " &amp; B56 &amp; " " &amp; (C56)</f>
        <v>TOTAL  03.01. Compres i lloguers</v>
      </c>
      <c r="D64" s="92">
        <f>SUM(D57:D63)</f>
        <v>0</v>
      </c>
      <c r="E64" s="92">
        <f t="shared" ref="E64:F64" si="6">SUM(E57:E63)</f>
        <v>0</v>
      </c>
      <c r="F64" s="92">
        <f t="shared" si="6"/>
        <v>0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33" x14ac:dyDescent="0.25">
      <c r="A65" s="8"/>
      <c r="B65" s="22" t="s">
        <v>0</v>
      </c>
      <c r="C65" s="29"/>
      <c r="D65" s="8"/>
      <c r="E65" s="8"/>
      <c r="F65" s="8"/>
      <c r="G65" s="8"/>
      <c r="H65" s="8"/>
      <c r="I65" s="8"/>
      <c r="J65" s="13"/>
      <c r="K65" s="13"/>
      <c r="L65" s="13"/>
      <c r="M65" s="13"/>
      <c r="N65" s="13"/>
      <c r="O65" s="13"/>
      <c r="P65" s="13"/>
      <c r="Q65" s="13"/>
    </row>
    <row r="66" spans="1:133" x14ac:dyDescent="0.25">
      <c r="A66" s="8"/>
      <c r="B66" s="21" t="s">
        <v>9</v>
      </c>
      <c r="C66" s="16" t="s">
        <v>129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33" x14ac:dyDescent="0.25">
      <c r="A67" s="16"/>
      <c r="B67" s="242" t="s">
        <v>11</v>
      </c>
      <c r="C67" s="242" t="s">
        <v>44</v>
      </c>
      <c r="D67" s="244">
        <f>'Pressupost Producció Ràdio'!K67</f>
        <v>0</v>
      </c>
      <c r="E67" s="245"/>
      <c r="F67" s="244">
        <f t="shared" ref="F67:F71" si="7">E67-D67</f>
        <v>0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EC67" s="18" t="e">
        <f>(IF(#REF!=0,1,#REF!)*IF(#REF!=0,1,#REF!)*#REF! )</f>
        <v>#REF!</v>
      </c>
    </row>
    <row r="68" spans="1:133" x14ac:dyDescent="0.25">
      <c r="A68" s="16"/>
      <c r="B68" s="145" t="s">
        <v>4</v>
      </c>
      <c r="C68" s="145" t="s">
        <v>130</v>
      </c>
      <c r="D68" s="132">
        <f>'Pressupost Producció Ràdio'!K68</f>
        <v>0</v>
      </c>
      <c r="E68" s="136"/>
      <c r="F68" s="132">
        <f t="shared" si="7"/>
        <v>0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EC68" s="18" t="e">
        <f>(IF(#REF!=0,1,#REF!)*IF(#REF!=0,1,#REF!)*#REF! )</f>
        <v>#REF!</v>
      </c>
    </row>
    <row r="69" spans="1:133" x14ac:dyDescent="0.25">
      <c r="A69" s="16"/>
      <c r="B69" s="96" t="s">
        <v>5</v>
      </c>
      <c r="C69" s="96" t="s">
        <v>46</v>
      </c>
      <c r="D69" s="132">
        <f>'Pressupost Producció Ràdio'!K69</f>
        <v>0</v>
      </c>
      <c r="E69" s="135"/>
      <c r="F69" s="132">
        <f t="shared" si="7"/>
        <v>0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EC69" s="18" t="e">
        <f>(IF(#REF!=0,1,#REF!)*IF(#REF!=0,1,#REF!)*#REF! )</f>
        <v>#REF!</v>
      </c>
    </row>
    <row r="70" spans="1:133" x14ac:dyDescent="0.25">
      <c r="A70" s="16"/>
      <c r="B70" s="145" t="s">
        <v>6</v>
      </c>
      <c r="C70" s="145" t="s">
        <v>131</v>
      </c>
      <c r="D70" s="132">
        <f>'Pressupost Producció Ràdio'!K70</f>
        <v>0</v>
      </c>
      <c r="E70" s="136"/>
      <c r="F70" s="132">
        <f t="shared" si="7"/>
        <v>0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EC70" s="18" t="e">
        <f>(IF(#REF!=0,1,#REF!)*IF(#REF!=0,1,#REF!)*#REF! )</f>
        <v>#REF!</v>
      </c>
    </row>
    <row r="71" spans="1:133" x14ac:dyDescent="0.25">
      <c r="A71" s="16"/>
      <c r="B71" s="115" t="s">
        <v>7</v>
      </c>
      <c r="C71" s="133">
        <f>'Pressupost Producció Ràdio'!C71</f>
        <v>0</v>
      </c>
      <c r="D71" s="132">
        <f>'Pressupost Producció Ràdio'!K71</f>
        <v>0</v>
      </c>
      <c r="E71" s="135"/>
      <c r="F71" s="132">
        <f t="shared" si="7"/>
        <v>0</v>
      </c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EC71" s="18" t="e">
        <f>(IF(#REF!=0,1,#REF!)*IF(#REF!=0,1,#REF!)*#REF! )</f>
        <v>#REF!</v>
      </c>
    </row>
    <row r="72" spans="1:133" ht="15.75" thickBot="1" x14ac:dyDescent="0.3">
      <c r="A72" s="16"/>
      <c r="B72" s="27"/>
      <c r="C72" s="89" t="str">
        <f>"TOTAL " &amp;" " &amp; B66 &amp; " " &amp; (C66)</f>
        <v xml:space="preserve">TOTAL  03.02. Locomoció, àpats i allotjament  </v>
      </c>
      <c r="D72" s="92">
        <f>SUM(D67:D71)</f>
        <v>0</v>
      </c>
      <c r="E72" s="92">
        <f>SUM(E67:E71)</f>
        <v>0</v>
      </c>
      <c r="F72" s="92">
        <f>SUM(F67:F71)</f>
        <v>0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EC72" s="18" t="e">
        <f>(IF(#REF!=0,1,#REF!)*IF(#REF!=0,1,#REF!)*#REF! )</f>
        <v>#REF!</v>
      </c>
    </row>
    <row r="73" spans="1:133" x14ac:dyDescent="0.25">
      <c r="A73" s="16"/>
      <c r="B73" s="28"/>
      <c r="C73" s="42" t="str">
        <f xml:space="preserve"> "TOTAL " &amp; 'Pressupost Producció Ràdio'!C54</f>
        <v>TOTAL CAPÍTOL 03.- Despeses de producció</v>
      </c>
      <c r="D73" s="134">
        <f xml:space="preserve"> D64+D72</f>
        <v>0</v>
      </c>
      <c r="E73" s="134">
        <f t="shared" ref="E73:F73" si="8" xml:space="preserve"> E64+E72</f>
        <v>0</v>
      </c>
      <c r="F73" s="134">
        <f t="shared" si="8"/>
        <v>0</v>
      </c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EC73" s="18" t="e">
        <f>(IF(#REF!=0,1,#REF!)*IF(#REF!=0,1,#REF!)*#REF! )</f>
        <v>#REF!</v>
      </c>
    </row>
    <row r="74" spans="1:133" ht="15.75" thickBot="1" x14ac:dyDescent="0.3">
      <c r="A74" s="16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EC74" s="19" t="e">
        <f>SUM(EC67:EC73)</f>
        <v>#REF!</v>
      </c>
    </row>
    <row r="75" spans="1:133" ht="18.75" x14ac:dyDescent="0.3">
      <c r="A75" s="16"/>
      <c r="B75" s="33"/>
      <c r="C75" s="25" t="s">
        <v>132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EC75" s="30"/>
    </row>
    <row r="76" spans="1:133" x14ac:dyDescent="0.25">
      <c r="A76" s="8"/>
      <c r="B76" s="22" t="s">
        <v>0</v>
      </c>
      <c r="C76" s="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33" x14ac:dyDescent="0.25">
      <c r="A77" s="16"/>
      <c r="B77" s="21" t="s">
        <v>133</v>
      </c>
      <c r="C77" s="16" t="s">
        <v>134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EC77" s="18" t="e">
        <f>(IF(#REF!=0,1,#REF!)*IF(#REF!=0,1,#REF!)*#REF! )</f>
        <v>#REF!</v>
      </c>
    </row>
    <row r="78" spans="1:133" x14ac:dyDescent="0.25">
      <c r="A78" s="16"/>
      <c r="B78" s="107" t="s">
        <v>135</v>
      </c>
      <c r="C78" s="107" t="s">
        <v>137</v>
      </c>
      <c r="D78" s="246">
        <f>'Pressupost Producció Ràdio'!K78</f>
        <v>0</v>
      </c>
      <c r="E78" s="245"/>
      <c r="F78" s="244">
        <f t="shared" ref="F78:F85" si="9">E78-D78</f>
        <v>0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EC78" s="18" t="e">
        <f>(IF(#REF!=0,1,#REF!)*IF(#REF!=0,1,#REF!)*#REF! )</f>
        <v>#REF!</v>
      </c>
    </row>
    <row r="79" spans="1:133" x14ac:dyDescent="0.25">
      <c r="A79" s="16"/>
      <c r="B79" s="114" t="s">
        <v>136</v>
      </c>
      <c r="C79" s="145" t="s">
        <v>138</v>
      </c>
      <c r="D79" s="132">
        <f>'Pressupost Producció Ràdio'!K79</f>
        <v>0</v>
      </c>
      <c r="E79" s="136"/>
      <c r="F79" s="132">
        <f t="shared" si="9"/>
        <v>0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EC79" s="18" t="e">
        <f>(IF(#REF!=0,1,#REF!)*IF(#REF!=0,1,#REF!)*#REF! )</f>
        <v>#REF!</v>
      </c>
    </row>
    <row r="80" spans="1:133" x14ac:dyDescent="0.25">
      <c r="A80" s="16"/>
      <c r="B80" s="96" t="s">
        <v>142</v>
      </c>
      <c r="C80" s="96" t="s">
        <v>139</v>
      </c>
      <c r="D80" s="132">
        <f>'Pressupost Producció Ràdio'!K80</f>
        <v>0</v>
      </c>
      <c r="E80" s="135"/>
      <c r="F80" s="132">
        <f t="shared" si="9"/>
        <v>0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EC80" s="18" t="e">
        <f>(IF(#REF!=0,1,#REF!)*IF(#REF!=0,1,#REF!)*#REF! )</f>
        <v>#REF!</v>
      </c>
    </row>
    <row r="81" spans="1:133" ht="15.75" thickBot="1" x14ac:dyDescent="0.3">
      <c r="A81" s="16"/>
      <c r="B81" s="114" t="s">
        <v>143</v>
      </c>
      <c r="C81" s="145" t="s">
        <v>140</v>
      </c>
      <c r="D81" s="132">
        <f>'Pressupost Producció Ràdio'!K81</f>
        <v>0</v>
      </c>
      <c r="E81" s="136"/>
      <c r="F81" s="132">
        <f t="shared" si="9"/>
        <v>0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EC81" s="19" t="e">
        <f>SUM(EC77:EC80)</f>
        <v>#REF!</v>
      </c>
    </row>
    <row r="82" spans="1:133" x14ac:dyDescent="0.25">
      <c r="A82" s="16"/>
      <c r="B82" s="96" t="s">
        <v>144</v>
      </c>
      <c r="C82" s="96" t="s">
        <v>217</v>
      </c>
      <c r="D82" s="132">
        <f>'Pressupost Producció Ràdio'!K82</f>
        <v>0</v>
      </c>
      <c r="E82" s="135"/>
      <c r="F82" s="132">
        <f t="shared" si="9"/>
        <v>0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EC82" s="228"/>
    </row>
    <row r="83" spans="1:133" x14ac:dyDescent="0.25">
      <c r="A83" s="16"/>
      <c r="B83" s="114" t="s">
        <v>204</v>
      </c>
      <c r="C83" s="151" t="str">
        <f>'Pressupost Producció Ràdio'!C83</f>
        <v>Serveis artístics</v>
      </c>
      <c r="D83" s="132">
        <f>'Pressupost Producció Ràdio'!K83</f>
        <v>0</v>
      </c>
      <c r="E83" s="136"/>
      <c r="F83" s="132">
        <f t="shared" si="9"/>
        <v>0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33" x14ac:dyDescent="0.25">
      <c r="A84" s="16"/>
      <c r="B84" s="96" t="s">
        <v>246</v>
      </c>
      <c r="C84" s="133">
        <f>'Pressupost Producció Ràdio'!C84</f>
        <v>0</v>
      </c>
      <c r="D84" s="132">
        <f>'Pressupost Producció Ràdio'!K84</f>
        <v>0</v>
      </c>
      <c r="E84" s="135"/>
      <c r="F84" s="132">
        <f t="shared" si="9"/>
        <v>0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EC84" s="228"/>
    </row>
    <row r="85" spans="1:133" x14ac:dyDescent="0.25">
      <c r="A85" s="16"/>
      <c r="B85" s="151" t="s">
        <v>247</v>
      </c>
      <c r="C85" s="133">
        <f>'Pressupost Producció Ràdio'!C85</f>
        <v>0</v>
      </c>
      <c r="D85" s="132">
        <f>'Pressupost Producció Ràdio'!K85</f>
        <v>0</v>
      </c>
      <c r="E85" s="136"/>
      <c r="F85" s="132">
        <f t="shared" si="9"/>
        <v>0</v>
      </c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33" ht="15.75" thickBot="1" x14ac:dyDescent="0.3">
      <c r="B86" s="27"/>
      <c r="C86" s="89" t="str">
        <f>"TOTAL " &amp;" " &amp; B77 &amp; " " &amp; (C77)</f>
        <v>TOTAL  04.01. Altres</v>
      </c>
      <c r="D86" s="92">
        <f>SUM(D78:D85)</f>
        <v>0</v>
      </c>
      <c r="E86" s="92">
        <f>SUM(E78:E85)</f>
        <v>0</v>
      </c>
      <c r="F86" s="92">
        <f>SUM(F78:F85)</f>
        <v>0</v>
      </c>
      <c r="G86" s="8"/>
      <c r="H86" s="8"/>
      <c r="I86" s="8"/>
      <c r="J86" s="13"/>
      <c r="K86" s="13"/>
      <c r="L86" s="13"/>
      <c r="M86" s="13"/>
      <c r="N86" s="13"/>
      <c r="O86" s="13"/>
      <c r="P86" s="13"/>
      <c r="Q86" s="13"/>
      <c r="EC86" s="26"/>
    </row>
    <row r="87" spans="1:133" x14ac:dyDescent="0.25">
      <c r="A87" s="16"/>
      <c r="B87" s="28"/>
      <c r="C87" s="42" t="str">
        <f xml:space="preserve"> "TOTAL " &amp; 'Pressupost Producció Ràdio'!C75</f>
        <v>TOTAL CAPÍTOL 04.- Altres</v>
      </c>
      <c r="D87" s="134">
        <f xml:space="preserve"> D86</f>
        <v>0</v>
      </c>
      <c r="E87" s="134">
        <f t="shared" ref="E87" si="10" xml:space="preserve"> E86</f>
        <v>0</v>
      </c>
      <c r="F87" s="134">
        <f t="shared" ref="F87" si="11" xml:space="preserve"> F86</f>
        <v>0</v>
      </c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EC87" s="18" t="e">
        <f>(IF(#REF!=0,1,#REF!)*IF(#REF!=0,1,#REF!)*#REF! )</f>
        <v>#REF!</v>
      </c>
    </row>
    <row r="88" spans="1:133" x14ac:dyDescent="0.25">
      <c r="A88" s="16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EC88" s="18" t="e">
        <f>(IF(#REF!=0,1,#REF!)*IF(#REF!=0,1,#REF!)*#REF! )</f>
        <v>#REF!</v>
      </c>
    </row>
    <row r="89" spans="1:133" ht="18.75" x14ac:dyDescent="0.3">
      <c r="A89" s="16"/>
      <c r="B89" s="33"/>
      <c r="C89" s="25" t="s">
        <v>218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EC89" s="18" t="e">
        <f>(IF(#REF!=0,1,#REF!)*IF(#REF!=0,1,#REF!)*#REF! )</f>
        <v>#REF!</v>
      </c>
    </row>
    <row r="90" spans="1:133" x14ac:dyDescent="0.25">
      <c r="A90" s="16"/>
      <c r="B90" s="22" t="s">
        <v>0</v>
      </c>
      <c r="C90" s="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EC90" s="18" t="e">
        <f>(IF(#REF!=0,1,#REF!)*IF(#REF!=0,1,#REF!)*#REF! )</f>
        <v>#REF!</v>
      </c>
    </row>
    <row r="91" spans="1:133" x14ac:dyDescent="0.25">
      <c r="A91" s="16"/>
      <c r="B91" s="21" t="s">
        <v>145</v>
      </c>
      <c r="C91" s="16" t="s">
        <v>141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EC91" s="18" t="e">
        <f>(IF(#REF!=0,1,#REF!)*IF(#REF!=0,1,#REF!)*#REF! )</f>
        <v>#REF!</v>
      </c>
    </row>
    <row r="92" spans="1:133" ht="15.75" thickBot="1" x14ac:dyDescent="0.3">
      <c r="A92" s="16"/>
      <c r="B92" s="242" t="s">
        <v>146</v>
      </c>
      <c r="C92" s="242" t="str">
        <f>'Pressupost Producció Ràdio'!C92</f>
        <v>Peces per xarxes</v>
      </c>
      <c r="D92" s="244">
        <f>'Pressupost Producció Ràdio'!K92</f>
        <v>0</v>
      </c>
      <c r="E92" s="245"/>
      <c r="F92" s="244">
        <f t="shared" ref="F92:F93" si="12">E92-D92</f>
        <v>0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EC92" s="19" t="e">
        <f>SUM(EC87:EC91)</f>
        <v>#REF!</v>
      </c>
    </row>
    <row r="93" spans="1:133" x14ac:dyDescent="0.25">
      <c r="A93" s="16"/>
      <c r="B93" s="151" t="s">
        <v>147</v>
      </c>
      <c r="C93" s="151" t="str">
        <f>'Pressupost Producció Ràdio'!C93</f>
        <v>Peces de promoció</v>
      </c>
      <c r="D93" s="132">
        <f>'Pressupost Producció Ràdio'!K93</f>
        <v>0</v>
      </c>
      <c r="E93" s="136"/>
      <c r="F93" s="132">
        <f t="shared" si="12"/>
        <v>0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EC93" s="8"/>
    </row>
    <row r="94" spans="1:133" ht="15.75" thickBot="1" x14ac:dyDescent="0.3">
      <c r="A94" s="8"/>
      <c r="B94" s="28"/>
      <c r="C94" s="89" t="str">
        <f>"TOTAL " &amp;" " &amp; B91 &amp; " " &amp; (C91)</f>
        <v>TOTAL  05.01. Despesses d'arrencada</v>
      </c>
      <c r="D94" s="92">
        <f>SUM(D92:D93)</f>
        <v>0</v>
      </c>
      <c r="E94" s="92">
        <f>SUM(E92:E93)</f>
        <v>0</v>
      </c>
      <c r="F94" s="92">
        <f>SUM(F92:F93)</f>
        <v>0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EC94" s="26"/>
    </row>
    <row r="95" spans="1:133" x14ac:dyDescent="0.25">
      <c r="A95" s="16"/>
      <c r="B95" s="28"/>
      <c r="C95" s="42" t="str">
        <f xml:space="preserve"> "TOTAL " &amp; 'Pressupost Producció Ràdio'!C89</f>
        <v>TOTAL CAPÍTOL  05.- Cost de promoció</v>
      </c>
      <c r="D95" s="134">
        <f xml:space="preserve"> D94</f>
        <v>0</v>
      </c>
      <c r="E95" s="134">
        <f t="shared" ref="E95" si="13" xml:space="preserve"> E94</f>
        <v>0</v>
      </c>
      <c r="F95" s="134">
        <f t="shared" ref="F95" si="14" xml:space="preserve"> F94</f>
        <v>0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EC95" s="18" t="e">
        <f>(IF(#REF!=0,1,#REF!)*IF(#REF!=0,1,#REF!)*#REF! )</f>
        <v>#REF!</v>
      </c>
    </row>
    <row r="96" spans="1:133" x14ac:dyDescent="0.25">
      <c r="A96" s="16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EC96" s="18" t="e">
        <f>(IF(#REF!=0,1,#REF!)*IF(#REF!=0,1,#REF!)*#REF! )</f>
        <v>#REF!</v>
      </c>
    </row>
    <row r="97" spans="1:133" ht="18.75" x14ac:dyDescent="0.3">
      <c r="A97" s="16"/>
      <c r="B97" s="33"/>
      <c r="C97" s="25" t="s">
        <v>148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EC97" s="18" t="e">
        <f>(IF(#REF!=0,1,#REF!)*IF(#REF!=0,1,#REF!)*#REF! )</f>
        <v>#REF!</v>
      </c>
    </row>
    <row r="98" spans="1:133" x14ac:dyDescent="0.25">
      <c r="A98" s="16"/>
      <c r="B98" s="22" t="s">
        <v>0</v>
      </c>
      <c r="C98" s="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EC98" s="18" t="e">
        <f>(IF(#REF!=0,1,#REF!)*IF(#REF!=0,1,#REF!)*#REF! )</f>
        <v>#REF!</v>
      </c>
    </row>
    <row r="99" spans="1:133" ht="15.75" thickBot="1" x14ac:dyDescent="0.3">
      <c r="A99" s="16"/>
      <c r="B99" s="21" t="s">
        <v>149</v>
      </c>
      <c r="C99" s="16" t="s">
        <v>234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EC99" s="19" t="e">
        <f>SUM(EC95:EC98)</f>
        <v>#REF!</v>
      </c>
    </row>
    <row r="100" spans="1:133" x14ac:dyDescent="0.25">
      <c r="A100" s="16"/>
      <c r="B100" s="107" t="s">
        <v>151</v>
      </c>
      <c r="C100" s="107" t="s">
        <v>150</v>
      </c>
      <c r="D100" s="246">
        <f>'Pressupost Producció Ràdio'!K100</f>
        <v>0</v>
      </c>
      <c r="E100" s="245"/>
      <c r="F100" s="244">
        <f t="shared" ref="F100:F106" si="15">E100-D100</f>
        <v>0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EC100" s="24" t="e">
        <f>(EC74+EC81+EC92+EC99)</f>
        <v>#REF!</v>
      </c>
    </row>
    <row r="101" spans="1:133" x14ac:dyDescent="0.25">
      <c r="A101" s="8"/>
      <c r="B101" s="114" t="s">
        <v>152</v>
      </c>
      <c r="C101" s="145" t="s">
        <v>12</v>
      </c>
      <c r="D101" s="132">
        <f>'Pressupost Producció Ràdio'!K101</f>
        <v>0</v>
      </c>
      <c r="E101" s="136"/>
      <c r="F101" s="132">
        <f t="shared" si="15"/>
        <v>0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33" x14ac:dyDescent="0.25">
      <c r="A102" s="8"/>
      <c r="B102" s="96" t="s">
        <v>153</v>
      </c>
      <c r="C102" s="96" t="s">
        <v>88</v>
      </c>
      <c r="D102" s="132">
        <f>'Pressupost Producció Ràdio'!K102</f>
        <v>0</v>
      </c>
      <c r="E102" s="135"/>
      <c r="F102" s="132">
        <f t="shared" si="15"/>
        <v>0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33" x14ac:dyDescent="0.25">
      <c r="A103" s="8"/>
      <c r="B103" s="145" t="s">
        <v>155</v>
      </c>
      <c r="C103" s="145" t="s">
        <v>154</v>
      </c>
      <c r="D103" s="132">
        <f>'Pressupost Producció Ràdio'!K103</f>
        <v>0</v>
      </c>
      <c r="E103" s="136"/>
      <c r="F103" s="132">
        <f t="shared" si="15"/>
        <v>0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33" x14ac:dyDescent="0.25">
      <c r="A104" s="8"/>
      <c r="B104" s="96" t="s">
        <v>156</v>
      </c>
      <c r="C104" s="115" t="s">
        <v>238</v>
      </c>
      <c r="D104" s="132">
        <f>'Pressupost Producció Ràdio'!K104</f>
        <v>0</v>
      </c>
      <c r="E104" s="135"/>
      <c r="F104" s="132">
        <f t="shared" si="15"/>
        <v>0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33" x14ac:dyDescent="0.25">
      <c r="A105" s="16"/>
      <c r="B105" s="145" t="s">
        <v>157</v>
      </c>
      <c r="C105" s="133">
        <f>'Pressupost Producció Ràdio'!C105</f>
        <v>0</v>
      </c>
      <c r="D105" s="132">
        <f>'Pressupost Producció Ràdio'!K105</f>
        <v>0</v>
      </c>
      <c r="E105" s="136"/>
      <c r="F105" s="132">
        <f t="shared" si="15"/>
        <v>0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EC105" s="18" t="e">
        <f>(IF(#REF!=0,1,#REF!)*IF(#REF!=0,1,#REF!)*#REF! )</f>
        <v>#REF!</v>
      </c>
    </row>
    <row r="106" spans="1:133" x14ac:dyDescent="0.25">
      <c r="B106" s="115" t="s">
        <v>158</v>
      </c>
      <c r="C106" s="133">
        <f>'Pressupost Producció Ràdio'!C106</f>
        <v>0</v>
      </c>
      <c r="D106" s="132">
        <f>'Pressupost Producció Ràdio'!K106</f>
        <v>0</v>
      </c>
      <c r="E106" s="135"/>
      <c r="F106" s="132">
        <f t="shared" si="15"/>
        <v>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EC106" s="18" t="e">
        <f>(IF(#REF!=0,1,#REF!)*IF(#REF!=0,1,#REF!)*#REF! )</f>
        <v>#REF!</v>
      </c>
    </row>
    <row r="107" spans="1:133" ht="15.75" thickBot="1" x14ac:dyDescent="0.3">
      <c r="A107" s="16"/>
      <c r="B107" s="28"/>
      <c r="C107" s="89" t="str">
        <f>"TOTAL " &amp;" " &amp; B99 &amp; " " &amp; (C99)</f>
        <v>TOTAL  06.01. Despeses Generals</v>
      </c>
      <c r="D107" s="92">
        <f>SUM(D100:D106)</f>
        <v>0</v>
      </c>
      <c r="E107" s="92">
        <f t="shared" ref="E107:F107" si="16">SUM(E100:E106)</f>
        <v>0</v>
      </c>
      <c r="F107" s="92">
        <f t="shared" si="16"/>
        <v>0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EC107" s="18" t="e">
        <f>(IF(#REF!=0,1,#REF!)*IF(#REF!=0,1,#REF!)*#REF! )</f>
        <v>#REF!</v>
      </c>
    </row>
    <row r="108" spans="1:133" x14ac:dyDescent="0.25">
      <c r="A108" s="16"/>
      <c r="B108" s="28"/>
      <c r="C108" s="42" t="str">
        <f xml:space="preserve"> "TOTAL " &amp; 'Pressupost Producció Ràdio'!C97</f>
        <v>TOTAL CAPÍTOL 06.- Despeses generals</v>
      </c>
      <c r="D108" s="134">
        <f xml:space="preserve"> D107</f>
        <v>0</v>
      </c>
      <c r="E108" s="134">
        <f t="shared" ref="E108" si="17" xml:space="preserve"> E107</f>
        <v>0</v>
      </c>
      <c r="F108" s="134">
        <f t="shared" ref="F108" si="18" xml:space="preserve"> F107</f>
        <v>0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EC108" s="18" t="e">
        <f>(IF(#REF!=0,1,#REF!)*IF(#REF!=0,1,#REF!)*#REF! )</f>
        <v>#REF!</v>
      </c>
    </row>
    <row r="109" spans="1:133" x14ac:dyDescent="0.25">
      <c r="A109" s="16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EC109" s="18" t="e">
        <f>(IF(#REF!=0,1,#REF!)*IF(#REF!=0,1,#REF!)*#REF! )</f>
        <v>#REF!</v>
      </c>
    </row>
    <row r="110" spans="1:133" ht="18.75" x14ac:dyDescent="0.3">
      <c r="A110" s="16"/>
      <c r="B110" s="33"/>
      <c r="C110" s="25" t="s">
        <v>223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EC110" s="18" t="e">
        <f>(IF(#REF!=0,1,#REF!)*IF(#REF!=0,1,#REF!)*#REF! )</f>
        <v>#REF!</v>
      </c>
    </row>
    <row r="111" spans="1:133" x14ac:dyDescent="0.25">
      <c r="A111" s="16"/>
      <c r="B111" s="22" t="s">
        <v>0</v>
      </c>
      <c r="C111" s="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EC111" s="18" t="e">
        <f>(IF(#REF!=0,1,#REF!)*IF(#REF!=0,1,#REF!)*#REF! )</f>
        <v>#REF!</v>
      </c>
    </row>
    <row r="112" spans="1:133" ht="15.75" thickBot="1" x14ac:dyDescent="0.3">
      <c r="A112" s="16"/>
      <c r="B112" s="21" t="s">
        <v>224</v>
      </c>
      <c r="C112" s="16" t="s">
        <v>235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EC112" s="19" t="e">
        <f>SUM(EC108:EC111)</f>
        <v>#REF!</v>
      </c>
    </row>
    <row r="113" spans="1:133" x14ac:dyDescent="0.25">
      <c r="A113" s="16"/>
      <c r="B113" s="107" t="s">
        <v>230</v>
      </c>
      <c r="C113" s="107" t="s">
        <v>225</v>
      </c>
      <c r="D113" s="246">
        <f>'Pressupost Producció Ràdio'!K113</f>
        <v>0</v>
      </c>
      <c r="E113" s="245"/>
      <c r="F113" s="244">
        <f t="shared" ref="F113:F116" si="19">E113-D113</f>
        <v>0</v>
      </c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EC113" s="24" t="e">
        <f>(EC89+EC96+EC105+EC112)</f>
        <v>#REF!</v>
      </c>
    </row>
    <row r="114" spans="1:133" x14ac:dyDescent="0.25">
      <c r="A114" s="8"/>
      <c r="B114" s="114" t="s">
        <v>231</v>
      </c>
      <c r="C114" s="145" t="s">
        <v>239</v>
      </c>
      <c r="D114" s="132">
        <f>'Pressupost Producció Ràdio'!K114</f>
        <v>0</v>
      </c>
      <c r="E114" s="136"/>
      <c r="F114" s="132">
        <f t="shared" si="19"/>
        <v>0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33" x14ac:dyDescent="0.25">
      <c r="A115" s="8"/>
      <c r="B115" s="96" t="s">
        <v>232</v>
      </c>
      <c r="C115" s="96" t="s">
        <v>226</v>
      </c>
      <c r="D115" s="132">
        <f>'Pressupost Producció Ràdio'!K115</f>
        <v>0</v>
      </c>
      <c r="E115" s="135"/>
      <c r="F115" s="132">
        <f t="shared" si="19"/>
        <v>0</v>
      </c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33" x14ac:dyDescent="0.25">
      <c r="A116" s="8"/>
      <c r="B116" s="145" t="s">
        <v>233</v>
      </c>
      <c r="C116" s="145" t="s">
        <v>227</v>
      </c>
      <c r="D116" s="132">
        <f>'Pressupost Producció Ràdio'!K116</f>
        <v>0</v>
      </c>
      <c r="E116" s="136"/>
      <c r="F116" s="132">
        <f t="shared" si="19"/>
        <v>0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33" x14ac:dyDescent="0.25">
      <c r="A117" s="8"/>
      <c r="B117" s="96" t="s">
        <v>240</v>
      </c>
      <c r="C117" s="96" t="s">
        <v>241</v>
      </c>
      <c r="D117" s="132">
        <f>'Pressupost Producció Ràdio'!K117</f>
        <v>0</v>
      </c>
      <c r="E117" s="135"/>
      <c r="F117" s="132">
        <f t="shared" ref="F117:F121" si="20">E117-D117</f>
        <v>0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33" x14ac:dyDescent="0.25">
      <c r="A118" s="8"/>
      <c r="B118" s="114" t="s">
        <v>248</v>
      </c>
      <c r="C118" s="133">
        <f>'Pressupost Producció Ràdio'!C118</f>
        <v>0</v>
      </c>
      <c r="D118" s="132">
        <f>'Pressupost Producció Ràdio'!K118</f>
        <v>0</v>
      </c>
      <c r="E118" s="136"/>
      <c r="F118" s="132">
        <f t="shared" si="20"/>
        <v>0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33" x14ac:dyDescent="0.25">
      <c r="A119" s="8"/>
      <c r="B119" s="96" t="s">
        <v>249</v>
      </c>
      <c r="C119" s="133">
        <f>'Pressupost Producció Ràdio'!C119</f>
        <v>0</v>
      </c>
      <c r="D119" s="132">
        <f>'Pressupost Producció Ràdio'!K119</f>
        <v>0</v>
      </c>
      <c r="E119" s="135"/>
      <c r="F119" s="132">
        <f t="shared" si="20"/>
        <v>0</v>
      </c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33" x14ac:dyDescent="0.25">
      <c r="A120" s="8"/>
      <c r="B120" s="145" t="s">
        <v>250</v>
      </c>
      <c r="C120" s="133">
        <f>'Pressupost Producció Ràdio'!C120</f>
        <v>0</v>
      </c>
      <c r="D120" s="132">
        <f>'Pressupost Producció Ràdio'!K120</f>
        <v>0</v>
      </c>
      <c r="E120" s="136"/>
      <c r="F120" s="132">
        <f t="shared" si="20"/>
        <v>0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33" x14ac:dyDescent="0.25">
      <c r="A121" s="8"/>
      <c r="B121" s="115" t="s">
        <v>251</v>
      </c>
      <c r="C121" s="133">
        <f>'Pressupost Producció Ràdio'!C121</f>
        <v>0</v>
      </c>
      <c r="D121" s="132">
        <f>'Pressupost Producció Ràdio'!K121</f>
        <v>0</v>
      </c>
      <c r="E121" s="135"/>
      <c r="F121" s="132">
        <f t="shared" si="20"/>
        <v>0</v>
      </c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33" ht="15.75" thickBot="1" x14ac:dyDescent="0.3">
      <c r="A122" s="16"/>
      <c r="B122" s="28"/>
      <c r="C122" s="89" t="str">
        <f>"TOTAL " &amp;" " &amp; B112 &amp; " " &amp; (C112)</f>
        <v>TOTAL  07.01. Altres Despeses Generals</v>
      </c>
      <c r="D122" s="92">
        <f>SUM(D113:D121)</f>
        <v>0</v>
      </c>
      <c r="E122" s="92">
        <f>SUM(E113:E121)</f>
        <v>0</v>
      </c>
      <c r="F122" s="92">
        <f>SUM(F113:F121)</f>
        <v>0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EC122" s="18" t="e">
        <f>(IF(#REF!=0,1,#REF!)*IF(#REF!=0,1,#REF!)*#REF! )</f>
        <v>#REF!</v>
      </c>
    </row>
    <row r="123" spans="1:133" x14ac:dyDescent="0.25">
      <c r="A123" s="16"/>
      <c r="B123" s="28"/>
      <c r="C123" s="42" t="str">
        <f xml:space="preserve"> "TOTAL " &amp; 'Pressupost Producció Ràdio'!C110</f>
        <v>TOTAL CAPÍTOL 07.- Altres Despeses generals</v>
      </c>
      <c r="D123" s="134">
        <f xml:space="preserve"> D122</f>
        <v>0</v>
      </c>
      <c r="E123" s="134">
        <f t="shared" ref="E123:F123" si="21" xml:space="preserve"> E122</f>
        <v>0</v>
      </c>
      <c r="F123" s="134">
        <f t="shared" si="21"/>
        <v>0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EC123" s="18" t="e">
        <f>(IF(#REF!=0,1,#REF!)*IF(#REF!=0,1,#REF!)*#REF! )</f>
        <v>#REF!</v>
      </c>
    </row>
    <row r="124" spans="1:133" ht="15.75" thickBot="1" x14ac:dyDescent="0.3">
      <c r="A124" s="16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EC124" s="19" t="e">
        <f>SUM(EC105:EC109)</f>
        <v>#REF!</v>
      </c>
    </row>
    <row r="125" spans="1:133" ht="18" x14ac:dyDescent="0.25">
      <c r="A125" s="16"/>
      <c r="C125" s="35" t="s">
        <v>41</v>
      </c>
      <c r="D125" s="208">
        <f xml:space="preserve"> (D44+D52+D73+D87+D95+D108+D123)</f>
        <v>0</v>
      </c>
      <c r="E125" s="208">
        <f xml:space="preserve"> (E44+E52+E73+E87+E95+E108+E123)</f>
        <v>0</v>
      </c>
      <c r="F125" s="208">
        <f xml:space="preserve"> (F44+F52+F73+F87+F95+F108+F123)</f>
        <v>0</v>
      </c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EC125" s="24" t="e">
        <f>(EC124)</f>
        <v>#REF!</v>
      </c>
    </row>
    <row r="126" spans="1:133" x14ac:dyDescent="0.25">
      <c r="A126" s="16"/>
      <c r="B126" s="8"/>
      <c r="C126" s="8"/>
      <c r="D126" s="8"/>
      <c r="E126" s="8"/>
      <c r="F126" s="8"/>
      <c r="G126" s="8"/>
      <c r="H126" s="8"/>
      <c r="I126" s="8"/>
      <c r="J126" s="8"/>
      <c r="Q126" s="8"/>
    </row>
    <row r="127" spans="1:133" ht="18" x14ac:dyDescent="0.25">
      <c r="A127" s="8"/>
      <c r="B127" s="8"/>
      <c r="C127" s="207" t="s">
        <v>185</v>
      </c>
      <c r="D127" s="209">
        <f>Resum!D15</f>
        <v>0</v>
      </c>
      <c r="E127" s="210"/>
      <c r="F127" s="209">
        <f>E127-D127</f>
        <v>0</v>
      </c>
      <c r="G127" s="8"/>
      <c r="H127" s="8"/>
      <c r="I127" s="8"/>
      <c r="J127" s="8"/>
      <c r="Q127" s="8"/>
    </row>
    <row r="128" spans="1:133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Q128" s="8"/>
    </row>
    <row r="129" spans="1:133" ht="18" x14ac:dyDescent="0.25">
      <c r="A129" s="8"/>
      <c r="B129" s="8"/>
      <c r="C129" s="35" t="s">
        <v>186</v>
      </c>
      <c r="D129" s="208">
        <f xml:space="preserve"> (D125+D127)</f>
        <v>0</v>
      </c>
      <c r="E129" s="208">
        <f xml:space="preserve"> (E125+E127)</f>
        <v>0</v>
      </c>
      <c r="F129" s="208">
        <f xml:space="preserve"> (F125+F127)</f>
        <v>0</v>
      </c>
      <c r="G129" s="8"/>
      <c r="H129" s="8"/>
      <c r="I129" s="8"/>
      <c r="J129" s="8"/>
      <c r="Q129" s="8"/>
    </row>
    <row r="130" spans="1:133" x14ac:dyDescent="0.25">
      <c r="A130" s="16"/>
      <c r="B130" s="8"/>
      <c r="C130" s="8"/>
      <c r="D130" s="8"/>
      <c r="E130" s="8"/>
      <c r="F130" s="8"/>
      <c r="G130" s="8"/>
      <c r="H130" s="8"/>
      <c r="I130" s="8"/>
      <c r="J130" s="8"/>
      <c r="Q130" s="8"/>
      <c r="EC130" s="18" t="e">
        <f>(IF(#REF!=0,1,#REF!)*IF(#REF!=0,1,#REF!)*#REF! )</f>
        <v>#REF!</v>
      </c>
    </row>
    <row r="131" spans="1:133" x14ac:dyDescent="0.25">
      <c r="B131" s="8"/>
      <c r="C131" s="8"/>
      <c r="D131" s="8"/>
      <c r="E131" s="8"/>
      <c r="F131" s="8"/>
      <c r="G131" s="8"/>
      <c r="H131" s="8"/>
      <c r="I131" s="8"/>
      <c r="J131" s="8"/>
      <c r="Q131" s="8"/>
      <c r="EC131" s="18" t="e">
        <f>(IF(#REF!=0,1,#REF!)*IF(#REF!=0,1,#REF!)*#REF! )</f>
        <v>#REF!</v>
      </c>
    </row>
    <row r="132" spans="1:133" x14ac:dyDescent="0.25">
      <c r="A132" s="16"/>
      <c r="B132" s="8"/>
      <c r="C132" s="8"/>
      <c r="D132" s="8"/>
      <c r="E132" s="8"/>
      <c r="F132" s="8"/>
      <c r="G132" s="8"/>
      <c r="H132" s="8"/>
      <c r="I132" s="8"/>
      <c r="J132" s="8"/>
      <c r="Q132" s="8"/>
      <c r="EC132" s="18" t="e">
        <f>(IF(#REF!=0,1,#REF!)*IF(#REF!=0,1,#REF!)*#REF! )</f>
        <v>#REF!</v>
      </c>
    </row>
    <row r="133" spans="1:133" x14ac:dyDescent="0.25">
      <c r="A133" s="16"/>
      <c r="B133" s="8"/>
      <c r="C133" s="8"/>
      <c r="D133" s="8"/>
      <c r="E133" s="8"/>
      <c r="F133" s="8"/>
      <c r="G133" s="8"/>
      <c r="H133" s="8"/>
      <c r="I133" s="8"/>
      <c r="J133" s="8"/>
      <c r="Q133" s="8"/>
      <c r="EC133" s="18" t="e">
        <f>(IF(#REF!=0,1,#REF!)*IF(#REF!=0,1,#REF!)*#REF! )</f>
        <v>#REF!</v>
      </c>
    </row>
    <row r="134" spans="1:133" x14ac:dyDescent="0.25">
      <c r="A134" s="16"/>
      <c r="B134" s="8"/>
      <c r="C134" s="8"/>
      <c r="D134" s="8"/>
      <c r="E134" s="8"/>
      <c r="F134" s="8"/>
      <c r="G134" s="8"/>
      <c r="H134" s="8"/>
      <c r="I134" s="8"/>
      <c r="J134" s="8"/>
      <c r="Q134" s="8"/>
      <c r="EC134" s="18" t="e">
        <f>(IF(#REF!=0,1,#REF!)*IF(#REF!=0,1,#REF!)*#REF! )</f>
        <v>#REF!</v>
      </c>
    </row>
    <row r="135" spans="1:133" x14ac:dyDescent="0.25">
      <c r="A135" s="16"/>
      <c r="B135" s="8"/>
      <c r="C135" s="13"/>
      <c r="D135" s="13"/>
      <c r="E135" s="13"/>
      <c r="F135" s="13"/>
      <c r="G135" s="13"/>
      <c r="H135" s="13"/>
      <c r="I135" s="13"/>
      <c r="J135" s="13"/>
      <c r="Q135" s="8"/>
      <c r="EC135" s="18" t="e">
        <f>(IF(#REF!=0,1,#REF!)*IF(#REF!=0,1,#REF!)*#REF! )</f>
        <v>#REF!</v>
      </c>
    </row>
    <row r="136" spans="1:133" x14ac:dyDescent="0.25">
      <c r="A136" s="16"/>
      <c r="B136" s="8"/>
      <c r="C136" s="8"/>
      <c r="D136" s="8"/>
      <c r="E136" s="8"/>
      <c r="F136" s="8"/>
      <c r="G136" s="8"/>
      <c r="H136" s="8"/>
      <c r="I136" s="8"/>
      <c r="J136" s="8"/>
      <c r="Q136" s="13"/>
      <c r="EC136" s="18" t="e">
        <f>(IF(#REF!=0,1,#REF!)*IF(#REF!=0,1,#REF!)*#REF! )</f>
        <v>#REF!</v>
      </c>
    </row>
    <row r="137" spans="1:133" ht="15.75" thickBot="1" x14ac:dyDescent="0.3">
      <c r="A137" s="16"/>
      <c r="B137" s="8"/>
      <c r="C137" s="8"/>
      <c r="D137" s="8"/>
      <c r="E137" s="8"/>
      <c r="F137" s="8"/>
      <c r="G137" s="8"/>
      <c r="H137" s="8"/>
      <c r="I137" s="8"/>
      <c r="J137" s="8"/>
      <c r="Q137" s="8"/>
      <c r="EC137" s="19" t="e">
        <f>SUM(EC130:EC136)</f>
        <v>#REF!</v>
      </c>
    </row>
    <row r="138" spans="1:133" x14ac:dyDescent="0.25">
      <c r="A138" s="16"/>
      <c r="B138" s="8"/>
      <c r="C138" s="8"/>
      <c r="D138" s="8"/>
      <c r="E138" s="8"/>
      <c r="F138" s="8"/>
      <c r="G138" s="8"/>
      <c r="H138" s="8"/>
      <c r="I138" s="8"/>
      <c r="J138" s="8"/>
      <c r="Q138" s="8"/>
      <c r="EC138" s="24" t="e">
        <f>(EC137)</f>
        <v>#REF!</v>
      </c>
    </row>
    <row r="139" spans="1:133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Q139" s="8"/>
    </row>
    <row r="140" spans="1:133" x14ac:dyDescent="0.25">
      <c r="A140" s="8"/>
      <c r="B140" s="153"/>
      <c r="C140" s="38"/>
      <c r="D140" s="152"/>
      <c r="E140" s="152"/>
      <c r="F140" s="152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33" ht="18.75" x14ac:dyDescent="0.3">
      <c r="B141" s="153"/>
      <c r="C141" s="154"/>
      <c r="D141" s="155"/>
      <c r="E141" s="155"/>
      <c r="F141" s="155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EC141" s="71" t="e">
        <f>(EC45+EC62+EC100+EC125+EC138)</f>
        <v>#REF!</v>
      </c>
    </row>
    <row r="142" spans="1:133" x14ac:dyDescent="0.25">
      <c r="B142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33" x14ac:dyDescent="0.25">
      <c r="B143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</sheetData>
  <sheetProtection algorithmName="SHA-512" hashValue="a1rPykLMgzk9zGBGHrtP55aPc/DXQnen1zL/58FNM8cYV4dkauAnPYWotannjZKL2MLrtQqCB9A64k3z8ocvnw==" saltValue="PFkgn7eaAEoIRDVUzPDZMA==" spinCount="100000" sheet="1" selectLockedCells="1"/>
  <mergeCells count="4">
    <mergeCell ref="F2:F3"/>
    <mergeCell ref="A2:C3"/>
    <mergeCell ref="D2:D3"/>
    <mergeCell ref="E2:E3"/>
  </mergeCells>
  <pageMargins left="0.39370078740157483" right="0.39370078740157483" top="0.74803149606299213" bottom="0.74803149606299213" header="0.31496062992125984" footer="0.31496062992125984"/>
  <pageSetup paperSize="9" scale="62" fitToWidth="0" fitToHeight="0" orientation="portrait" r:id="rId1"/>
  <headerFooter>
    <oddHeader>&amp;L&amp;G</oddHeader>
    <oddFooter>&amp;L&amp;10&amp;D &amp;T&amp;C&amp;10Pàgina &amp;P de &amp;N&amp;R&amp;10&amp;F</oddFooter>
  </headerFooter>
  <rowBreaks count="2" manualBreakCount="2">
    <brk id="73" max="16383" man="1"/>
    <brk id="126" max="16383" man="1"/>
  </rowBreaks>
  <ignoredErrors>
    <ignoredError sqref="F37 F94 F107" formula="1"/>
  </ignoredError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ull4">
    <tabColor theme="2" tint="-0.499984740745262"/>
  </sheetPr>
  <dimension ref="A1:M37"/>
  <sheetViews>
    <sheetView workbookViewId="0">
      <selection sqref="A1:B1"/>
    </sheetView>
  </sheetViews>
  <sheetFormatPr defaultColWidth="9.140625" defaultRowHeight="15" x14ac:dyDescent="0.25"/>
  <cols>
    <col min="1" max="1" width="14.85546875" customWidth="1"/>
  </cols>
  <sheetData>
    <row r="1" spans="1:11" x14ac:dyDescent="0.25">
      <c r="A1" s="283" t="str">
        <f>Portada!B1</f>
        <v>Actualització a: 07/07/2026</v>
      </c>
      <c r="B1" s="283"/>
    </row>
    <row r="2" spans="1:11" ht="21" x14ac:dyDescent="0.35">
      <c r="B2" s="67" t="s">
        <v>47</v>
      </c>
    </row>
    <row r="3" spans="1:11" ht="21" x14ac:dyDescent="0.35">
      <c r="B3" s="67"/>
    </row>
    <row r="4" spans="1:11" x14ac:dyDescent="0.25">
      <c r="B4" s="17" t="s">
        <v>48</v>
      </c>
      <c r="C4" s="8"/>
      <c r="D4" s="8"/>
      <c r="E4" s="8"/>
      <c r="F4" s="8"/>
      <c r="G4" s="8"/>
      <c r="H4" s="8"/>
      <c r="I4" s="8"/>
      <c r="J4" s="8"/>
      <c r="K4" s="26"/>
    </row>
    <row r="5" spans="1:11" x14ac:dyDescent="0.25">
      <c r="B5" s="17"/>
      <c r="C5" s="8"/>
      <c r="D5" s="8"/>
      <c r="E5" s="8"/>
      <c r="F5" s="8"/>
      <c r="G5" s="8"/>
      <c r="H5" s="8"/>
      <c r="I5" s="8"/>
      <c r="J5" s="8"/>
      <c r="K5" s="26"/>
    </row>
    <row r="6" spans="1:11" x14ac:dyDescent="0.25">
      <c r="B6" s="17" t="s">
        <v>49</v>
      </c>
      <c r="C6" s="8"/>
      <c r="D6" s="8"/>
      <c r="E6" s="8"/>
      <c r="F6" s="8"/>
      <c r="G6" s="8"/>
      <c r="H6" s="8"/>
      <c r="I6" s="8"/>
      <c r="J6" s="8"/>
      <c r="K6" s="26"/>
    </row>
    <row r="7" spans="1:11" x14ac:dyDescent="0.25">
      <c r="B7" s="17"/>
      <c r="C7" s="8"/>
      <c r="D7" s="8"/>
      <c r="E7" s="8"/>
      <c r="F7" s="8"/>
      <c r="G7" s="8"/>
      <c r="H7" s="8"/>
      <c r="I7" s="8"/>
      <c r="J7" s="8"/>
      <c r="K7" s="26"/>
    </row>
    <row r="8" spans="1:11" x14ac:dyDescent="0.25">
      <c r="B8" s="17" t="s">
        <v>50</v>
      </c>
      <c r="C8" s="8"/>
      <c r="D8" s="8"/>
      <c r="E8" s="8"/>
      <c r="F8" s="8"/>
      <c r="G8" s="8"/>
      <c r="H8" s="8"/>
      <c r="I8" s="8"/>
      <c r="J8" s="8"/>
      <c r="K8" s="26"/>
    </row>
    <row r="9" spans="1:11" x14ac:dyDescent="0.25">
      <c r="B9" s="68" t="s">
        <v>51</v>
      </c>
      <c r="C9" s="8"/>
      <c r="D9" s="8"/>
      <c r="E9" s="8"/>
      <c r="F9" s="8"/>
      <c r="G9" s="8"/>
      <c r="H9" s="8"/>
      <c r="I9" s="8"/>
      <c r="J9" s="8"/>
      <c r="K9" s="26"/>
    </row>
    <row r="10" spans="1:11" x14ac:dyDescent="0.25">
      <c r="B10" s="68"/>
      <c r="C10" s="8"/>
      <c r="D10" s="8"/>
      <c r="E10" s="8"/>
      <c r="F10" s="8"/>
      <c r="G10" s="8"/>
      <c r="H10" s="8"/>
      <c r="I10" s="8"/>
      <c r="J10" s="8"/>
      <c r="K10" s="26"/>
    </row>
    <row r="11" spans="1:11" x14ac:dyDescent="0.25">
      <c r="B11" s="17" t="s">
        <v>52</v>
      </c>
      <c r="C11" s="8"/>
      <c r="D11" s="8"/>
      <c r="E11" s="8"/>
      <c r="F11" s="8"/>
      <c r="G11" s="8"/>
      <c r="H11" s="8"/>
      <c r="I11" s="8"/>
      <c r="J11" s="8"/>
      <c r="K11" s="26"/>
    </row>
    <row r="12" spans="1:11" x14ac:dyDescent="0.25">
      <c r="B12" s="17"/>
      <c r="C12" s="8"/>
      <c r="D12" s="8"/>
      <c r="E12" s="8"/>
      <c r="F12" s="8"/>
      <c r="G12" s="8"/>
      <c r="H12" s="8"/>
      <c r="I12" s="8"/>
      <c r="J12" s="8"/>
      <c r="K12" s="26"/>
    </row>
    <row r="13" spans="1:11" x14ac:dyDescent="0.25">
      <c r="B13" s="17" t="s">
        <v>53</v>
      </c>
      <c r="C13" s="8"/>
      <c r="D13" s="8"/>
      <c r="E13" s="8"/>
      <c r="F13" s="8"/>
      <c r="G13" s="8"/>
      <c r="H13" s="8"/>
      <c r="I13" s="8"/>
      <c r="J13" s="8"/>
      <c r="K13" s="26"/>
    </row>
    <row r="14" spans="1:11" x14ac:dyDescent="0.25">
      <c r="B14" s="17"/>
      <c r="C14" s="8"/>
      <c r="D14" s="8"/>
      <c r="E14" s="8"/>
      <c r="F14" s="8"/>
      <c r="G14" s="8"/>
      <c r="H14" s="8"/>
      <c r="I14" s="8"/>
      <c r="J14" s="8"/>
      <c r="K14" s="26"/>
    </row>
    <row r="15" spans="1:11" x14ac:dyDescent="0.25">
      <c r="B15" s="17" t="s">
        <v>54</v>
      </c>
      <c r="C15" s="8"/>
      <c r="D15" s="8"/>
      <c r="E15" s="8"/>
      <c r="F15" s="8"/>
      <c r="G15" s="8"/>
      <c r="H15" s="8"/>
      <c r="I15" s="8"/>
      <c r="J15" s="8"/>
      <c r="K15" s="26"/>
    </row>
    <row r="16" spans="1:11" x14ac:dyDescent="0.25">
      <c r="B16" s="17"/>
      <c r="C16" s="8"/>
      <c r="D16" s="8"/>
      <c r="E16" s="8"/>
      <c r="F16" s="8"/>
      <c r="G16" s="8"/>
      <c r="H16" s="8"/>
      <c r="I16" s="8"/>
      <c r="J16" s="8"/>
      <c r="K16" s="26"/>
    </row>
    <row r="17" spans="2:13" x14ac:dyDescent="0.25">
      <c r="B17" s="17" t="s">
        <v>55</v>
      </c>
      <c r="C17" s="26"/>
      <c r="D17" s="26"/>
      <c r="E17" s="26"/>
      <c r="F17" s="26"/>
      <c r="G17" s="26"/>
      <c r="H17" s="26"/>
      <c r="I17" s="26"/>
      <c r="J17" s="26"/>
      <c r="K17" s="26"/>
    </row>
    <row r="18" spans="2:13" x14ac:dyDescent="0.25">
      <c r="B18" s="17"/>
      <c r="C18" s="26"/>
      <c r="D18" s="26"/>
      <c r="E18" s="26"/>
      <c r="F18" s="26"/>
      <c r="G18" s="26"/>
      <c r="H18" s="26"/>
      <c r="I18" s="26"/>
      <c r="J18" s="26"/>
      <c r="K18" s="26"/>
    </row>
    <row r="19" spans="2:13" hidden="1" x14ac:dyDescent="0.25">
      <c r="B19" s="17" t="s">
        <v>56</v>
      </c>
      <c r="C19" s="26"/>
      <c r="D19" s="26"/>
      <c r="E19" s="26"/>
      <c r="F19" s="26"/>
      <c r="G19" s="26"/>
      <c r="H19" s="26"/>
      <c r="I19" s="26"/>
      <c r="J19" s="26"/>
      <c r="K19" s="26"/>
    </row>
    <row r="20" spans="2:13" hidden="1" x14ac:dyDescent="0.25">
      <c r="B20" s="8"/>
      <c r="C20" s="26"/>
      <c r="D20" s="26"/>
      <c r="E20" s="26"/>
      <c r="F20" s="26"/>
      <c r="G20" s="26"/>
      <c r="H20" s="26"/>
      <c r="I20" s="26"/>
      <c r="J20" s="26"/>
      <c r="K20" s="26"/>
    </row>
    <row r="21" spans="2:13" x14ac:dyDescent="0.25">
      <c r="B21" s="17" t="s">
        <v>60</v>
      </c>
      <c r="C21" s="26"/>
      <c r="D21" s="26"/>
      <c r="E21" s="26"/>
      <c r="F21" s="26"/>
      <c r="G21" s="26"/>
      <c r="H21" s="26"/>
      <c r="I21" s="26"/>
      <c r="J21" s="26"/>
      <c r="K21" s="26"/>
    </row>
    <row r="22" spans="2:13" x14ac:dyDescent="0.25">
      <c r="B22" s="17" t="s">
        <v>57</v>
      </c>
    </row>
    <row r="25" spans="2:13" ht="21" x14ac:dyDescent="0.35">
      <c r="B25" s="167" t="s">
        <v>184</v>
      </c>
      <c r="I25" s="167" t="s">
        <v>181</v>
      </c>
    </row>
    <row r="27" spans="2:13" ht="11.25" customHeight="1" x14ac:dyDescent="0.25">
      <c r="B27" s="168"/>
      <c r="C27" s="168"/>
      <c r="D27" s="169" t="s">
        <v>174</v>
      </c>
      <c r="E27" s="168"/>
      <c r="F27" s="168"/>
      <c r="I27" s="168"/>
      <c r="J27" s="168"/>
      <c r="K27" s="169" t="s">
        <v>174</v>
      </c>
      <c r="L27" s="168"/>
      <c r="M27" s="168"/>
    </row>
    <row r="28" spans="2:13" x14ac:dyDescent="0.25">
      <c r="B28" s="168" t="s">
        <v>175</v>
      </c>
      <c r="C28" s="168"/>
      <c r="D28" s="169">
        <v>1</v>
      </c>
      <c r="E28" s="168"/>
      <c r="F28" s="168"/>
      <c r="I28" s="168" t="s">
        <v>175</v>
      </c>
      <c r="J28" s="168"/>
      <c r="K28" s="169">
        <v>1</v>
      </c>
      <c r="L28" s="168"/>
      <c r="M28" s="168"/>
    </row>
    <row r="29" spans="2:13" x14ac:dyDescent="0.25">
      <c r="B29" s="168" t="s">
        <v>176</v>
      </c>
      <c r="C29" s="168"/>
      <c r="D29" s="169">
        <v>1</v>
      </c>
      <c r="E29" s="168"/>
      <c r="F29" s="168"/>
      <c r="I29" s="168" t="s">
        <v>176</v>
      </c>
      <c r="J29" s="168"/>
      <c r="K29" s="169">
        <v>1</v>
      </c>
      <c r="L29" s="168"/>
      <c r="M29" s="168"/>
    </row>
    <row r="30" spans="2:13" x14ac:dyDescent="0.25">
      <c r="B30" s="168" t="s">
        <v>177</v>
      </c>
      <c r="C30" s="168"/>
      <c r="D30" s="169">
        <v>2</v>
      </c>
      <c r="E30" s="168"/>
      <c r="F30" s="168"/>
      <c r="I30" s="168" t="s">
        <v>177</v>
      </c>
      <c r="J30" s="168"/>
      <c r="K30" s="169">
        <v>1</v>
      </c>
      <c r="L30" s="168"/>
      <c r="M30" s="168"/>
    </row>
    <row r="31" spans="2:13" x14ac:dyDescent="0.25">
      <c r="B31" s="168" t="s">
        <v>178</v>
      </c>
      <c r="C31" s="168"/>
      <c r="D31" s="169">
        <v>2</v>
      </c>
      <c r="E31" s="168"/>
      <c r="F31" s="168"/>
      <c r="I31" s="168" t="s">
        <v>178</v>
      </c>
      <c r="J31" s="168"/>
      <c r="K31" s="169">
        <v>2</v>
      </c>
      <c r="L31" s="168"/>
      <c r="M31" s="168"/>
    </row>
    <row r="32" spans="2:13" x14ac:dyDescent="0.25">
      <c r="B32" s="168" t="s">
        <v>179</v>
      </c>
      <c r="C32" s="168"/>
      <c r="D32" s="169">
        <v>2</v>
      </c>
      <c r="E32" s="168"/>
      <c r="F32" s="168"/>
      <c r="I32" s="168" t="s">
        <v>179</v>
      </c>
      <c r="J32" s="168"/>
      <c r="K32" s="169">
        <v>2</v>
      </c>
      <c r="L32" s="168"/>
      <c r="M32" s="168"/>
    </row>
    <row r="33" spans="2:13" x14ac:dyDescent="0.25">
      <c r="B33" s="168" t="s">
        <v>180</v>
      </c>
      <c r="C33" s="168"/>
      <c r="D33" s="169">
        <v>3</v>
      </c>
      <c r="E33" s="168"/>
      <c r="F33" s="168"/>
      <c r="I33" s="168" t="s">
        <v>180</v>
      </c>
      <c r="J33" s="168"/>
      <c r="K33" s="169">
        <v>2</v>
      </c>
      <c r="L33" s="168"/>
      <c r="M33" s="168"/>
    </row>
    <row r="34" spans="2:13" x14ac:dyDescent="0.25">
      <c r="B34" s="168"/>
      <c r="C34" s="168"/>
      <c r="D34" s="169"/>
      <c r="E34" s="168"/>
      <c r="F34" s="168"/>
    </row>
    <row r="35" spans="2:13" x14ac:dyDescent="0.25">
      <c r="B35" s="168"/>
      <c r="C35" s="168"/>
      <c r="D35" s="169"/>
      <c r="E35" s="168"/>
      <c r="F35" s="168"/>
    </row>
    <row r="36" spans="2:13" x14ac:dyDescent="0.25">
      <c r="B36" s="168"/>
      <c r="C36" s="168"/>
      <c r="D36" s="169"/>
      <c r="E36" s="168"/>
      <c r="F36" s="168"/>
    </row>
    <row r="37" spans="2:13" x14ac:dyDescent="0.25">
      <c r="B37" s="168"/>
      <c r="C37" s="168"/>
      <c r="D37" s="169"/>
      <c r="E37" s="168"/>
      <c r="F37" s="168"/>
    </row>
  </sheetData>
  <sheetProtection algorithmName="SHA-512" hashValue="h1rKLiChERIZhJJSEA1YO/1HpGm924vkcEOc1v69VLoYBmA0osLk49ex+FrJpWlr6BgKPUFSDr/lHRQvbcw7Uw==" saltValue="C2F70AN/ZUhu5TC0O+YQlw==" spinCount="100000" sheet="1" selectLockedCells="1"/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ull8">
    <tabColor rgb="FF7030A0"/>
  </sheetPr>
  <dimension ref="A1:N16"/>
  <sheetViews>
    <sheetView workbookViewId="0">
      <selection activeCell="C13" sqref="C13"/>
    </sheetView>
  </sheetViews>
  <sheetFormatPr defaultColWidth="9.140625" defaultRowHeight="15" x14ac:dyDescent="0.25"/>
  <cols>
    <col min="2" max="2" width="48.7109375" customWidth="1"/>
    <col min="3" max="14" width="10.7109375" customWidth="1"/>
  </cols>
  <sheetData>
    <row r="1" spans="1:14" x14ac:dyDescent="0.25">
      <c r="A1" s="76" t="str">
        <f>Portada!B1</f>
        <v>Actualització a: 07/07/2026</v>
      </c>
      <c r="B1" s="76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4" ht="15.75" thickBot="1" x14ac:dyDescent="0.3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4" ht="18.75" thickBot="1" x14ac:dyDescent="0.3">
      <c r="A3" s="288" t="s">
        <v>70</v>
      </c>
      <c r="B3" s="289"/>
      <c r="C3" s="289"/>
      <c r="D3" s="289"/>
      <c r="E3" s="289"/>
      <c r="F3" s="289"/>
      <c r="G3" s="289"/>
      <c r="H3" s="290"/>
      <c r="I3" s="182"/>
      <c r="J3" s="182"/>
      <c r="K3" s="182"/>
      <c r="L3" s="182"/>
      <c r="M3" s="182"/>
      <c r="N3" s="182"/>
    </row>
    <row r="4" spans="1:14" ht="18" x14ac:dyDescent="0.25">
      <c r="A4" s="171"/>
      <c r="B4" s="182"/>
      <c r="C4" s="286" t="s">
        <v>63</v>
      </c>
      <c r="D4" s="286"/>
      <c r="E4" s="287"/>
      <c r="F4" s="286" t="s">
        <v>63</v>
      </c>
      <c r="G4" s="286"/>
      <c r="H4" s="287"/>
    </row>
    <row r="5" spans="1:14" ht="16.5" thickBot="1" x14ac:dyDescent="0.3">
      <c r="A5" s="78"/>
      <c r="B5" s="79"/>
      <c r="C5" s="284" t="s">
        <v>219</v>
      </c>
      <c r="D5" s="284"/>
      <c r="E5" s="285"/>
      <c r="F5" s="284" t="s">
        <v>71</v>
      </c>
      <c r="G5" s="284"/>
      <c r="H5" s="285"/>
    </row>
    <row r="6" spans="1:14" ht="16.5" thickBot="1" x14ac:dyDescent="0.3">
      <c r="A6" s="80"/>
      <c r="B6" s="81"/>
      <c r="C6" s="86" t="s">
        <v>72</v>
      </c>
      <c r="D6" s="86" t="s">
        <v>74</v>
      </c>
      <c r="E6" s="87" t="s">
        <v>73</v>
      </c>
      <c r="F6" s="86" t="s">
        <v>72</v>
      </c>
      <c r="G6" s="86" t="s">
        <v>74</v>
      </c>
      <c r="H6" s="87" t="s">
        <v>73</v>
      </c>
    </row>
    <row r="7" spans="1:14" x14ac:dyDescent="0.25">
      <c r="A7" s="170" t="str">
        <f>'Pressupost Producció Ràdio'!C5</f>
        <v>CAPÍTOL 01.- Equip</v>
      </c>
      <c r="B7" s="77"/>
      <c r="C7" s="82">
        <f>'Pressupost Arrencada Ràdio'!K44</f>
        <v>0</v>
      </c>
      <c r="D7" s="82">
        <f>'Pressupost Arrencada Ràdio'!FB44</f>
        <v>0</v>
      </c>
      <c r="E7" s="84">
        <f>'Pressupost Arrencada Ràdio'!K44 -'Pressupost Arrencada Ràdio'!FB44</f>
        <v>0</v>
      </c>
      <c r="F7" s="82">
        <f>'Pressupost Producció Ràdio'!K44</f>
        <v>0</v>
      </c>
      <c r="G7" s="82">
        <f>'Pressupost Producció Ràdio'!FB44</f>
        <v>0</v>
      </c>
      <c r="H7" s="84">
        <f>'Pressupost Producció Ràdio'!K44 -'Pressupost Producció Ràdio'!FB44</f>
        <v>0</v>
      </c>
    </row>
    <row r="8" spans="1:14" x14ac:dyDescent="0.25">
      <c r="A8" s="170" t="str">
        <f>'Pressupost Producció Ràdio'!C46</f>
        <v>CAPÍTOL 02.- Altres retribucions</v>
      </c>
      <c r="B8" s="77"/>
      <c r="C8" s="82">
        <f>'Pressupost Arrencada Ràdio'!K52</f>
        <v>0</v>
      </c>
      <c r="D8" s="82">
        <f>'Pressupost Arrencada Ràdio'!FB52</f>
        <v>0</v>
      </c>
      <c r="E8" s="84">
        <f>'Pressupost Arrencada Ràdio'!K52 -'Pressupost Arrencada Ràdio'!FB52</f>
        <v>0</v>
      </c>
      <c r="F8" s="82">
        <f>'Pressupost Producció Ràdio'!K52</f>
        <v>0</v>
      </c>
      <c r="G8" s="82">
        <f>'Pressupost Producció Ràdio'!FB52</f>
        <v>0</v>
      </c>
      <c r="H8" s="84">
        <f>'Pressupost Producció Ràdio'!K52 -'Pressupost Producció Ràdio'!FB52</f>
        <v>0</v>
      </c>
    </row>
    <row r="9" spans="1:14" x14ac:dyDescent="0.25">
      <c r="A9" s="170" t="str">
        <f>'Pressupost Producció Ràdio'!C54</f>
        <v>CAPÍTOL 03.- Despeses de producció</v>
      </c>
      <c r="B9" s="77"/>
      <c r="C9" s="82">
        <f>'Pressupost Arrencada Ràdio'!K73</f>
        <v>0</v>
      </c>
      <c r="D9" s="82">
        <f>'Pressupost Arrencada Ràdio'!FB73</f>
        <v>0</v>
      </c>
      <c r="E9" s="84">
        <f>'Pressupost Arrencada Ràdio'!K73 -'Pressupost Arrencada Ràdio'!FB73</f>
        <v>0</v>
      </c>
      <c r="F9" s="82">
        <f>'Pressupost Producció Ràdio'!K73</f>
        <v>0</v>
      </c>
      <c r="G9" s="82">
        <f>'Pressupost Producció Ràdio'!FB73</f>
        <v>0</v>
      </c>
      <c r="H9" s="84">
        <f>'Pressupost Producció Ràdio'!K73 -'Pressupost Producció Ràdio'!FB73</f>
        <v>0</v>
      </c>
    </row>
    <row r="10" spans="1:14" x14ac:dyDescent="0.25">
      <c r="A10" s="170" t="str">
        <f>'Pressupost Producció Ràdio'!C75</f>
        <v>CAPÍTOL 04.- Altres</v>
      </c>
      <c r="B10" s="77"/>
      <c r="C10" s="82">
        <f>'Pressupost Arrencada Ràdio'!K87</f>
        <v>0</v>
      </c>
      <c r="D10" s="82">
        <f>'Pressupost Arrencada Ràdio'!FB87</f>
        <v>0</v>
      </c>
      <c r="E10" s="84">
        <f>'Pressupost Arrencada Ràdio'!K87 -'Pressupost Arrencada Ràdio'!FB87</f>
        <v>0</v>
      </c>
      <c r="F10" s="82">
        <f>'Pressupost Producció Ràdio'!K87</f>
        <v>0</v>
      </c>
      <c r="G10" s="82">
        <f>'Pressupost Producció Ràdio'!FB87</f>
        <v>0</v>
      </c>
      <c r="H10" s="84">
        <f>'Pressupost Producció Ràdio'!K87 -'Pressupost Producció Ràdio'!FB87</f>
        <v>0</v>
      </c>
    </row>
    <row r="11" spans="1:14" x14ac:dyDescent="0.25">
      <c r="A11" s="170" t="str">
        <f>'Pressupost Producció Ràdio'!C89</f>
        <v>CAPÍTOL  05.- Cost de promoció</v>
      </c>
      <c r="B11" s="77"/>
      <c r="C11" s="82">
        <f>'Pressupost Arrencada Ràdio'!K95</f>
        <v>0</v>
      </c>
      <c r="D11" s="82">
        <f>'Pressupost Arrencada Ràdio'!FB95</f>
        <v>0</v>
      </c>
      <c r="E11" s="84">
        <f>'Pressupost Arrencada Ràdio'!K95 -'Pressupost Arrencada Ràdio'!FB95</f>
        <v>0</v>
      </c>
      <c r="F11" s="82">
        <f>'Pressupost Producció Ràdio'!K95</f>
        <v>0</v>
      </c>
      <c r="G11" s="82">
        <f>'Pressupost Producció Ràdio'!FB95</f>
        <v>0</v>
      </c>
      <c r="H11" s="84">
        <f>'Pressupost Producció Ràdio'!K95 -'Pressupost Producció Ràdio'!FB95</f>
        <v>0</v>
      </c>
    </row>
    <row r="12" spans="1:14" x14ac:dyDescent="0.25">
      <c r="A12" s="170" t="str">
        <f>'Pressupost Producció Ràdio'!C97</f>
        <v>CAPÍTOL 06.- Despeses generals</v>
      </c>
      <c r="B12" s="77"/>
      <c r="C12" s="82">
        <f>'Pressupost Arrencada Ràdio'!K108</f>
        <v>0</v>
      </c>
      <c r="D12" s="82">
        <f>'Pressupost Arrencada Ràdio'!FB108</f>
        <v>0</v>
      </c>
      <c r="E12" s="84">
        <f>'Pressupost Arrencada Ràdio'!K108 -'Pressupost Arrencada Ràdio'!FB108</f>
        <v>0</v>
      </c>
      <c r="F12" s="82">
        <f>'Pressupost Producció Ràdio'!K108</f>
        <v>0</v>
      </c>
      <c r="G12" s="82">
        <f>'Pressupost Producció Ràdio'!FB108</f>
        <v>0</v>
      </c>
      <c r="H12" s="84">
        <f>'Pressupost Producció Ràdio'!K108 -'Pressupost Producció Ràdio'!FB108</f>
        <v>0</v>
      </c>
    </row>
    <row r="13" spans="1:14" x14ac:dyDescent="0.25">
      <c r="A13" s="170" t="str">
        <f>'Pressupost Producció Ràdio'!C110</f>
        <v>CAPÍTOL 07.- Altres Despeses generals</v>
      </c>
      <c r="B13" s="77"/>
      <c r="C13" s="82">
        <f>'Pressupost Arrencada Ràdio'!K123</f>
        <v>0</v>
      </c>
      <c r="D13" s="82">
        <f>'Pressupost Arrencada Ràdio'!FB123</f>
        <v>0</v>
      </c>
      <c r="E13" s="84">
        <f>'Pressupost Arrencada Ràdio'!K123 -'Pressupost Arrencada Ràdio'!FB123</f>
        <v>0</v>
      </c>
      <c r="F13" s="82">
        <f>'Pressupost Producció Ràdio'!K123</f>
        <v>0</v>
      </c>
      <c r="G13" s="82">
        <f>'Pressupost Producció Ràdio'!FB123</f>
        <v>0</v>
      </c>
      <c r="H13" s="84">
        <f>'Pressupost Producció Ràdio'!K123 -'Pressupost Producció Ràdio'!FB123</f>
        <v>0</v>
      </c>
    </row>
    <row r="14" spans="1:14" x14ac:dyDescent="0.25">
      <c r="A14" s="172"/>
      <c r="B14" s="173"/>
      <c r="C14" s="174"/>
      <c r="D14" s="174"/>
      <c r="E14" s="175"/>
      <c r="F14" s="174"/>
      <c r="G14" s="174"/>
      <c r="H14" s="175"/>
    </row>
    <row r="15" spans="1:14" x14ac:dyDescent="0.25">
      <c r="A15" s="172"/>
      <c r="B15" s="176" t="s">
        <v>18</v>
      </c>
      <c r="C15" s="83">
        <f>'Pressupost Arrencada Ràdio'!K125</f>
        <v>0</v>
      </c>
      <c r="D15" s="83">
        <f>'Pressupost Arrencada Ràdio'!FB125</f>
        <v>0</v>
      </c>
      <c r="E15" s="85">
        <f>'Pressupost Arrencada Ràdio'!K125 -'Pressupost Arrencada Ràdio'!FB125</f>
        <v>0</v>
      </c>
      <c r="F15" s="83">
        <f>'Pressupost Producció Ràdio'!K125</f>
        <v>0</v>
      </c>
      <c r="G15" s="83">
        <f>'Pressupost Producció Ràdio'!FB125</f>
        <v>0</v>
      </c>
      <c r="H15" s="85">
        <f>'Pressupost Producció Ràdio'!K125 -'Pressupost Producció Ràdio'!FB125</f>
        <v>0</v>
      </c>
    </row>
    <row r="16" spans="1:14" ht="15.75" thickBot="1" x14ac:dyDescent="0.3">
      <c r="A16" s="177"/>
      <c r="B16" s="178"/>
      <c r="C16" s="178"/>
      <c r="D16" s="178"/>
      <c r="E16" s="179"/>
      <c r="F16" s="178"/>
      <c r="G16" s="178"/>
      <c r="H16" s="179"/>
    </row>
  </sheetData>
  <sheetProtection selectLockedCells="1" selectUnlockedCells="1"/>
  <mergeCells count="5">
    <mergeCell ref="F5:H5"/>
    <mergeCell ref="F4:H4"/>
    <mergeCell ref="A3:H3"/>
    <mergeCell ref="C4:E4"/>
    <mergeCell ref="C5:E5"/>
  </mergeCells>
  <conditionalFormatting sqref="E7:E15">
    <cfRule type="expression" dxfId="1" priority="1">
      <formula>$H$7:$H$15&lt;&gt;0</formula>
    </cfRule>
  </conditionalFormatting>
  <conditionalFormatting sqref="H7:H15">
    <cfRule type="expression" dxfId="0" priority="31">
      <formula>$H$7:$H$15&lt;&gt;0</formula>
    </cfRule>
  </conditionalFormatting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9E520A4007E448BC62509D5E8F15B4" ma:contentTypeVersion="20" ma:contentTypeDescription="Crea un document nou" ma:contentTypeScope="" ma:versionID="2352cad9a25f8b08928fcd4403f541fe">
  <xsd:schema xmlns:xsd="http://www.w3.org/2001/XMLSchema" xmlns:xs="http://www.w3.org/2001/XMLSchema" xmlns:p="http://schemas.microsoft.com/office/2006/metadata/properties" xmlns:ns2="7c6b2e20-cf54-4c47-a81c-33b8e181bf34" xmlns:ns3="29c93d2a-a3d4-497a-a8ca-e1482f77e783" targetNamespace="http://schemas.microsoft.com/office/2006/metadata/properties" ma:root="true" ma:fieldsID="6f334499b251b1437828283b64f01640" ns2:_="" ns3:_="">
    <xsd:import namespace="7c6b2e20-cf54-4c47-a81c-33b8e181bf34"/>
    <xsd:import namespace="29c93d2a-a3d4-497a-a8ca-e1482f77e7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b2e20-cf54-4c47-a81c-33b8e181bf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es de la imatge" ma:readOnly="false" ma:fieldId="{5cf76f15-5ced-4ddc-b409-7134ff3c332f}" ma:taxonomyMulti="true" ma:sspId="fc276172-7777-4c9d-9b38-82273f166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c93d2a-a3d4-497a-a8ca-e1482f77e78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39a6927-c510-4fee-832f-ea0bb53a6033}" ma:internalName="TaxCatchAll" ma:showField="CatchAllData" ma:web="29c93d2a-a3d4-497a-a8ca-e1482f77e7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6b2e20-cf54-4c47-a81c-33b8e181bf34">
      <Terms xmlns="http://schemas.microsoft.com/office/infopath/2007/PartnerControls"/>
    </lcf76f155ced4ddcb4097134ff3c332f>
    <TaxCatchAll xmlns="29c93d2a-a3d4-497a-a8ca-e1482f77e783" xsi:nil="true"/>
  </documentManagement>
</p:properties>
</file>

<file path=customXml/itemProps1.xml><?xml version="1.0" encoding="utf-8"?>
<ds:datastoreItem xmlns:ds="http://schemas.openxmlformats.org/officeDocument/2006/customXml" ds:itemID="{9005690F-7B6E-4AF1-AB34-2A39476D9128}"/>
</file>

<file path=customXml/itemProps2.xml><?xml version="1.0" encoding="utf-8"?>
<ds:datastoreItem xmlns:ds="http://schemas.openxmlformats.org/officeDocument/2006/customXml" ds:itemID="{01921217-CDB8-4FE9-A18E-5C18E30FEC5B}"/>
</file>

<file path=customXml/itemProps3.xml><?xml version="1.0" encoding="utf-8"?>
<ds:datastoreItem xmlns:ds="http://schemas.openxmlformats.org/officeDocument/2006/customXml" ds:itemID="{B490B7AE-7840-4D72-BC43-02FF2656E3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8</vt:i4>
      </vt:variant>
      <vt:variant>
        <vt:lpstr>Intervals amb nom</vt:lpstr>
      </vt:variant>
      <vt:variant>
        <vt:i4>10</vt:i4>
      </vt:variant>
    </vt:vector>
  </HeadingPairs>
  <TitlesOfParts>
    <vt:vector size="18" baseType="lpstr">
      <vt:lpstr>Pressupost Arrencada Ràdio</vt:lpstr>
      <vt:lpstr>Pressupost Producció Ràdio</vt:lpstr>
      <vt:lpstr>Resum</vt:lpstr>
      <vt:lpstr>Portada</vt:lpstr>
      <vt:lpstr>Realitats d'Arrencada Ràdio</vt:lpstr>
      <vt:lpstr>Realitats Producció Ràdio</vt:lpstr>
      <vt:lpstr>Indicacions</vt:lpstr>
      <vt:lpstr>Validació</vt:lpstr>
      <vt:lpstr>Portada!Àrea_d'impressió</vt:lpstr>
      <vt:lpstr>'Pressupost Arrencada Ràdio'!Àrea_d'impressió</vt:lpstr>
      <vt:lpstr>'Pressupost Producció Ràdio'!Àrea_d'impressió</vt:lpstr>
      <vt:lpstr>'Realitats d''Arrencada Ràdio'!Àrea_d'impressió</vt:lpstr>
      <vt:lpstr>'Realitats Producció Ràdio'!Àrea_d'impressió</vt:lpstr>
      <vt:lpstr>Resum!Àrea_d'impressió</vt:lpstr>
      <vt:lpstr>'Pressupost Arrencada Ràdio'!Títols_per_imprimir</vt:lpstr>
      <vt:lpstr>'Pressupost Producció Ràdio'!Títols_per_imprimir</vt:lpstr>
      <vt:lpstr>'Realitats d''Arrencada Ràdio'!Títols_per_imprimir</vt:lpstr>
      <vt:lpstr>'Realitats Producció Ràdio'!Títols_per_imprimir</vt:lpstr>
    </vt:vector>
  </TitlesOfParts>
  <Company>CCMA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Falcon Panella, Josep Maria</dc:creator>
  <cp:lastModifiedBy>Cano Fernandez, Carlos</cp:lastModifiedBy>
  <cp:lastPrinted>2021-12-03T11:07:58Z</cp:lastPrinted>
  <dcterms:created xsi:type="dcterms:W3CDTF">2015-09-18T10:41:44Z</dcterms:created>
  <dcterms:modified xsi:type="dcterms:W3CDTF">2026-07-08T12:44:03Z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0x0101000E9E520A4007E448BC62509D5E8F15B4</vt:lpwstr>
  </property>
</Properties>
</file>